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nt\Desktop\2017 Koko Awards stats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45" i="1" l="1"/>
  <c r="DC45" i="1"/>
  <c r="DC47" i="1" s="1"/>
  <c r="DC48" i="1" s="1"/>
  <c r="CY45" i="1"/>
  <c r="CY47" i="1" s="1"/>
  <c r="CY48" i="1" s="1"/>
  <c r="CT45" i="1"/>
  <c r="CT47" i="1" s="1"/>
  <c r="CT48" i="1" s="1"/>
  <c r="CP45" i="1"/>
  <c r="CP47" i="1" s="1"/>
  <c r="CP48" i="1" s="1"/>
  <c r="CG45" i="1"/>
  <c r="CG47" i="1" s="1"/>
  <c r="CC45" i="1"/>
  <c r="CC47" i="1" s="1"/>
  <c r="CC48" i="1" s="1"/>
  <c r="BX45" i="1"/>
  <c r="BX47" i="1" s="1"/>
  <c r="BX48" i="1" s="1"/>
  <c r="BT45" i="1"/>
  <c r="BL45" i="1"/>
  <c r="BL47" i="1" s="1"/>
  <c r="BL48" i="1" s="1"/>
  <c r="BH45" i="1"/>
  <c r="BH47" i="1" s="1"/>
  <c r="BH48" i="1" s="1"/>
  <c r="BD45" i="1"/>
  <c r="BD47" i="1" s="1"/>
  <c r="BD48" i="1" s="1"/>
  <c r="AY45" i="1"/>
  <c r="AY47" i="1" s="1"/>
  <c r="AY48" i="1" s="1"/>
  <c r="AU45" i="1"/>
  <c r="AU47" i="1" s="1"/>
  <c r="AU48" i="1" s="1"/>
  <c r="AL45" i="1"/>
  <c r="AL47" i="1" s="1"/>
  <c r="AL48" i="1" s="1"/>
  <c r="AH45" i="1"/>
  <c r="AH47" i="1" s="1"/>
  <c r="AH48" i="1" s="1"/>
  <c r="AB45" i="1"/>
  <c r="AB47" i="1" s="1"/>
  <c r="AB48" i="1" s="1"/>
  <c r="T45" i="1"/>
  <c r="T47" i="1" s="1"/>
  <c r="T48" i="1" s="1"/>
  <c r="P45" i="1"/>
  <c r="P47" i="1" s="1"/>
  <c r="P48" i="1" s="1"/>
  <c r="L45" i="1"/>
  <c r="L47" i="1" s="1"/>
  <c r="L48" i="1" s="1"/>
  <c r="G45" i="1"/>
  <c r="G47" i="1" s="1"/>
  <c r="G48" i="1" s="1"/>
  <c r="C45" i="1"/>
  <c r="C47" i="1" s="1"/>
  <c r="C48" i="1" s="1"/>
  <c r="BI44" i="1"/>
  <c r="DK41" i="1"/>
  <c r="DK40" i="1"/>
  <c r="DL40" i="1" s="1"/>
  <c r="Q40" i="1"/>
  <c r="D40" i="1"/>
  <c r="DK39" i="1"/>
  <c r="CU39" i="1"/>
  <c r="H39" i="1"/>
  <c r="D39" i="1"/>
  <c r="DK38" i="1"/>
  <c r="CZ38" i="1"/>
  <c r="CU38" i="1"/>
  <c r="CQ38" i="1"/>
  <c r="CD38" i="1"/>
  <c r="BY38" i="1"/>
  <c r="BU38" i="1"/>
  <c r="BM38" i="1"/>
  <c r="AZ38" i="1"/>
  <c r="U38" i="1"/>
  <c r="Q38" i="1"/>
  <c r="M38" i="1"/>
  <c r="H38" i="1"/>
  <c r="D38" i="1"/>
  <c r="DK37" i="1"/>
  <c r="CZ37" i="1"/>
  <c r="CU37" i="1"/>
  <c r="CQ37" i="1"/>
  <c r="CD37" i="1"/>
  <c r="BY37" i="1"/>
  <c r="BU37" i="1"/>
  <c r="BM37" i="1"/>
  <c r="BE37" i="1"/>
  <c r="AZ37" i="1"/>
  <c r="AV37" i="1"/>
  <c r="AM37" i="1"/>
  <c r="U37" i="1"/>
  <c r="Q37" i="1"/>
  <c r="H37" i="1"/>
  <c r="D37" i="1"/>
  <c r="DK36" i="1"/>
  <c r="CZ36" i="1"/>
  <c r="CU36" i="1"/>
  <c r="CD36" i="1"/>
  <c r="BY36" i="1"/>
  <c r="BU36" i="1"/>
  <c r="BE36" i="1"/>
  <c r="AZ36" i="1"/>
  <c r="AV36" i="1"/>
  <c r="AI36" i="1"/>
  <c r="AC36" i="1"/>
  <c r="M36" i="1"/>
  <c r="H36" i="1"/>
  <c r="D36" i="1"/>
  <c r="CZ35" i="1"/>
  <c r="CU35" i="1"/>
  <c r="DK34" i="1"/>
  <c r="CZ34" i="1"/>
  <c r="CQ34" i="1"/>
  <c r="BY34" i="1"/>
  <c r="BU34" i="1"/>
  <c r="BM34" i="1"/>
  <c r="AZ34" i="1"/>
  <c r="AV34" i="1"/>
  <c r="AM34" i="1"/>
  <c r="AI34" i="1"/>
  <c r="DK33" i="1"/>
  <c r="CZ33" i="1"/>
  <c r="CU33" i="1"/>
  <c r="CQ33" i="1"/>
  <c r="CD33" i="1"/>
  <c r="BY33" i="1"/>
  <c r="BU33" i="1"/>
  <c r="BM33" i="1"/>
  <c r="BI33" i="1"/>
  <c r="BE33" i="1"/>
  <c r="AZ33" i="1"/>
  <c r="AV33" i="1"/>
  <c r="AM33" i="1"/>
  <c r="AI33" i="1"/>
  <c r="AC33" i="1"/>
  <c r="U33" i="1"/>
  <c r="Q33" i="1"/>
  <c r="M33" i="1"/>
  <c r="H33" i="1"/>
  <c r="D33" i="1"/>
  <c r="DK32" i="1"/>
  <c r="CZ32" i="1"/>
  <c r="CU32" i="1"/>
  <c r="CQ32" i="1"/>
  <c r="BY32" i="1"/>
  <c r="U32" i="1"/>
  <c r="D32" i="1"/>
  <c r="DK31" i="1"/>
  <c r="DL31" i="1" s="1"/>
  <c r="CZ31" i="1"/>
  <c r="CD31" i="1"/>
  <c r="BY31" i="1"/>
  <c r="BU31" i="1"/>
  <c r="AC31" i="1"/>
  <c r="U31" i="1"/>
  <c r="DK30" i="1"/>
  <c r="CD30" i="1"/>
  <c r="AC30" i="1"/>
  <c r="H30" i="1"/>
  <c r="DK29" i="1"/>
  <c r="DL29" i="1" s="1"/>
  <c r="CZ29" i="1"/>
  <c r="CU29" i="1"/>
  <c r="CQ29" i="1"/>
  <c r="CD29" i="1"/>
  <c r="BU29" i="1"/>
  <c r="BM29" i="1"/>
  <c r="M29" i="1"/>
  <c r="H29" i="1"/>
  <c r="D29" i="1"/>
  <c r="DK28" i="1"/>
  <c r="CZ28" i="1"/>
  <c r="CU28" i="1"/>
  <c r="CQ28" i="1"/>
  <c r="BY28" i="1"/>
  <c r="BU28" i="1"/>
  <c r="BM28" i="1"/>
  <c r="BE28" i="1"/>
  <c r="AZ28" i="1"/>
  <c r="AV28" i="1"/>
  <c r="AM28" i="1"/>
  <c r="AI28" i="1"/>
  <c r="AC28" i="1"/>
  <c r="U28" i="1"/>
  <c r="Q28" i="1"/>
  <c r="M28" i="1"/>
  <c r="H28" i="1"/>
  <c r="DK27" i="1"/>
  <c r="CZ27" i="1"/>
  <c r="CU27" i="1"/>
  <c r="CQ27" i="1"/>
  <c r="CD27" i="1"/>
  <c r="BY27" i="1"/>
  <c r="BU27" i="1"/>
  <c r="BM27" i="1"/>
  <c r="BI27" i="1"/>
  <c r="BE27" i="1"/>
  <c r="AZ27" i="1"/>
  <c r="AM27" i="1"/>
  <c r="AI27" i="1"/>
  <c r="AC27" i="1"/>
  <c r="U27" i="1"/>
  <c r="Q27" i="1"/>
  <c r="M27" i="1"/>
  <c r="H27" i="1"/>
  <c r="D27" i="1"/>
  <c r="DK26" i="1"/>
  <c r="CZ26" i="1"/>
  <c r="CQ26" i="1"/>
  <c r="BU26" i="1"/>
  <c r="BE26" i="1"/>
  <c r="AZ26" i="1"/>
  <c r="DK25" i="1"/>
  <c r="DL25" i="1" s="1"/>
  <c r="CZ25" i="1"/>
  <c r="CU25" i="1"/>
  <c r="CQ25" i="1"/>
  <c r="CD25" i="1"/>
  <c r="BY25" i="1"/>
  <c r="BU25" i="1"/>
  <c r="BM25" i="1"/>
  <c r="BE25" i="1"/>
  <c r="AZ25" i="1"/>
  <c r="AV25" i="1"/>
  <c r="AM25" i="1"/>
  <c r="AI25" i="1"/>
  <c r="AC25" i="1"/>
  <c r="U25" i="1"/>
  <c r="Q25" i="1"/>
  <c r="M25" i="1"/>
  <c r="H25" i="1"/>
  <c r="D25" i="1"/>
  <c r="DK24" i="1"/>
  <c r="DL24" i="1" s="1"/>
  <c r="CZ24" i="1"/>
  <c r="CU24" i="1"/>
  <c r="BY24" i="1"/>
  <c r="BU24" i="1"/>
  <c r="BM24" i="1"/>
  <c r="BI24" i="1"/>
  <c r="BE24" i="1"/>
  <c r="AZ24" i="1"/>
  <c r="AV24" i="1"/>
  <c r="AM24" i="1"/>
  <c r="AI24" i="1"/>
  <c r="AC24" i="1"/>
  <c r="U24" i="1"/>
  <c r="Q24" i="1"/>
  <c r="H24" i="1"/>
  <c r="D24" i="1"/>
  <c r="DK23" i="1"/>
  <c r="DL23" i="1" s="1"/>
  <c r="CZ23" i="1"/>
  <c r="CU23" i="1"/>
  <c r="CQ23" i="1"/>
  <c r="BY23" i="1"/>
  <c r="BU23" i="1"/>
  <c r="BM23" i="1"/>
  <c r="BI23" i="1"/>
  <c r="BE23" i="1"/>
  <c r="AZ23" i="1"/>
  <c r="AV23" i="1"/>
  <c r="AM23" i="1"/>
  <c r="AI23" i="1"/>
  <c r="U23" i="1"/>
  <c r="Q23" i="1"/>
  <c r="D23" i="1"/>
  <c r="DK22" i="1"/>
  <c r="CZ22" i="1"/>
  <c r="CU22" i="1"/>
  <c r="CQ22" i="1"/>
  <c r="CD22" i="1"/>
  <c r="BY22" i="1"/>
  <c r="BU22" i="1"/>
  <c r="BM22" i="1"/>
  <c r="BI22" i="1"/>
  <c r="BE22" i="1"/>
  <c r="AZ22" i="1"/>
  <c r="AV22" i="1"/>
  <c r="AM22" i="1"/>
  <c r="AI22" i="1"/>
  <c r="AC22" i="1"/>
  <c r="U22" i="1"/>
  <c r="M22" i="1"/>
  <c r="H22" i="1"/>
  <c r="D22" i="1"/>
  <c r="DK21" i="1"/>
  <c r="DK20" i="1"/>
  <c r="CQ20" i="1"/>
  <c r="CD20" i="1"/>
  <c r="BY20" i="1"/>
  <c r="BU20" i="1"/>
  <c r="BM20" i="1"/>
  <c r="AZ20" i="1"/>
  <c r="AV20" i="1"/>
  <c r="AI20" i="1"/>
  <c r="AC20" i="1"/>
  <c r="U20" i="1"/>
  <c r="Q20" i="1"/>
  <c r="M20" i="1"/>
  <c r="H20" i="1"/>
  <c r="D20" i="1"/>
  <c r="DK19" i="1"/>
  <c r="CZ19" i="1"/>
  <c r="CU19" i="1"/>
  <c r="CQ19" i="1"/>
  <c r="BY19" i="1"/>
  <c r="BM19" i="1"/>
  <c r="BI19" i="1"/>
  <c r="DK18" i="1"/>
  <c r="CZ18" i="1"/>
  <c r="CQ18" i="1"/>
  <c r="CD18" i="1"/>
  <c r="BY18" i="1"/>
  <c r="BU18" i="1"/>
  <c r="BM18" i="1"/>
  <c r="BI18" i="1"/>
  <c r="AC18" i="1"/>
  <c r="U18" i="1"/>
  <c r="Q18" i="1"/>
  <c r="M18" i="1"/>
  <c r="H18" i="1"/>
  <c r="DK17" i="1"/>
  <c r="CZ17" i="1"/>
  <c r="CQ17" i="1"/>
  <c r="BM17" i="1"/>
  <c r="BE17" i="1"/>
  <c r="AZ17" i="1"/>
  <c r="AI17" i="1"/>
  <c r="AC17" i="1"/>
  <c r="U17" i="1"/>
  <c r="Q17" i="1"/>
  <c r="M17" i="1"/>
  <c r="H17" i="1"/>
  <c r="DK16" i="1"/>
  <c r="DL16" i="1" s="1"/>
  <c r="CZ16" i="1"/>
  <c r="CU16" i="1"/>
  <c r="CQ16" i="1"/>
  <c r="CD16" i="1"/>
  <c r="BY16" i="1"/>
  <c r="BU16" i="1"/>
  <c r="BM16" i="1"/>
  <c r="BI16" i="1"/>
  <c r="BE16" i="1"/>
  <c r="DK15" i="1"/>
  <c r="CZ15" i="1"/>
  <c r="CU15" i="1"/>
  <c r="CQ15" i="1"/>
  <c r="CD15" i="1"/>
  <c r="BY15" i="1"/>
  <c r="BU15" i="1"/>
  <c r="BM15" i="1"/>
  <c r="BE15" i="1"/>
  <c r="AZ15" i="1"/>
  <c r="AV15" i="1"/>
  <c r="AM15" i="1"/>
  <c r="U15" i="1"/>
  <c r="Q15" i="1"/>
  <c r="H15" i="1"/>
  <c r="D15" i="1"/>
  <c r="DK14" i="1"/>
  <c r="DL14" i="1" s="1"/>
  <c r="CZ14" i="1"/>
  <c r="CU14" i="1"/>
  <c r="CQ14" i="1"/>
  <c r="CD14" i="1"/>
  <c r="BM14" i="1"/>
  <c r="AZ14" i="1"/>
  <c r="AV14" i="1"/>
  <c r="AI14" i="1"/>
  <c r="AC14" i="1"/>
  <c r="U14" i="1"/>
  <c r="Q14" i="1"/>
  <c r="M14" i="1"/>
  <c r="H14" i="1"/>
  <c r="D14" i="1"/>
  <c r="DK13" i="1"/>
  <c r="DL13" i="1" s="1"/>
  <c r="AC13" i="1"/>
  <c r="U13" i="1"/>
  <c r="M13" i="1"/>
  <c r="DK12" i="1"/>
  <c r="CD12" i="1"/>
  <c r="BY12" i="1"/>
  <c r="AV12" i="1"/>
  <c r="Q12" i="1"/>
  <c r="D12" i="1"/>
  <c r="DK11" i="1"/>
  <c r="DL11" i="1" s="1"/>
  <c r="CQ11" i="1"/>
  <c r="CD11" i="1"/>
  <c r="BY11" i="1"/>
  <c r="BU11" i="1"/>
  <c r="BM11" i="1"/>
  <c r="BI11" i="1"/>
  <c r="BE11" i="1"/>
  <c r="AZ11" i="1"/>
  <c r="AV11" i="1"/>
  <c r="AC11" i="1"/>
  <c r="U11" i="1"/>
  <c r="Q11" i="1"/>
  <c r="M11" i="1"/>
  <c r="H11" i="1"/>
  <c r="D11" i="1"/>
  <c r="DK10" i="1"/>
  <c r="CZ10" i="1"/>
  <c r="CU10" i="1"/>
  <c r="CD10" i="1"/>
  <c r="BY10" i="1"/>
  <c r="BM10" i="1"/>
  <c r="AZ10" i="1"/>
  <c r="AI10" i="1"/>
  <c r="U10" i="1"/>
  <c r="M10" i="1"/>
  <c r="DK9" i="1"/>
  <c r="DL9" i="1" s="1"/>
  <c r="AC9" i="1"/>
  <c r="U9" i="1"/>
  <c r="Q9" i="1"/>
  <c r="DK8" i="1"/>
  <c r="DL8" i="1" s="1"/>
  <c r="CD8" i="1"/>
  <c r="BY8" i="1"/>
  <c r="BU8" i="1"/>
  <c r="BM8" i="1"/>
  <c r="BE8" i="1"/>
  <c r="AZ8" i="1"/>
  <c r="AV8" i="1"/>
  <c r="AM8" i="1"/>
  <c r="AI8" i="1"/>
  <c r="AC8" i="1"/>
  <c r="U8" i="1"/>
  <c r="Q8" i="1"/>
  <c r="DK7" i="1"/>
  <c r="CZ7" i="1"/>
  <c r="BY7" i="1"/>
  <c r="BM7" i="1"/>
  <c r="BE7" i="1"/>
  <c r="AZ7" i="1"/>
  <c r="AV7" i="1"/>
  <c r="AM7" i="1"/>
  <c r="AC7" i="1"/>
  <c r="U7" i="1"/>
  <c r="Q7" i="1"/>
  <c r="H7" i="1"/>
  <c r="DQ6" i="1"/>
  <c r="DQ7" i="1" s="1"/>
  <c r="DQ8" i="1" s="1"/>
  <c r="DQ9" i="1" s="1"/>
  <c r="DQ10" i="1" s="1"/>
  <c r="DQ11" i="1" s="1"/>
  <c r="DQ12" i="1" s="1"/>
  <c r="DQ13" i="1" s="1"/>
  <c r="DQ14" i="1" s="1"/>
  <c r="DQ15" i="1" s="1"/>
  <c r="DQ16" i="1" s="1"/>
  <c r="DQ17" i="1" s="1"/>
  <c r="DQ18" i="1" s="1"/>
  <c r="DQ19" i="1" s="1"/>
  <c r="DQ20" i="1" s="1"/>
  <c r="DQ21" i="1" s="1"/>
  <c r="DQ22" i="1" s="1"/>
  <c r="DQ23" i="1" s="1"/>
  <c r="DQ24" i="1" s="1"/>
  <c r="DQ25" i="1" s="1"/>
  <c r="DQ26" i="1" s="1"/>
  <c r="DQ27" i="1" s="1"/>
  <c r="DQ28" i="1" s="1"/>
  <c r="DQ29" i="1" s="1"/>
  <c r="DL6" i="1"/>
  <c r="DK6" i="1"/>
  <c r="CZ6" i="1"/>
  <c r="CU6" i="1"/>
  <c r="BY6" i="1"/>
  <c r="BU6" i="1"/>
  <c r="BM6" i="1"/>
  <c r="AZ6" i="1"/>
  <c r="AV6" i="1"/>
  <c r="AM6" i="1"/>
  <c r="AI6" i="1"/>
  <c r="AC6" i="1"/>
  <c r="U6" i="1"/>
  <c r="M6" i="1"/>
  <c r="H6" i="1"/>
  <c r="D6" i="1"/>
  <c r="DK5" i="1"/>
  <c r="CU5" i="1"/>
  <c r="CQ5" i="1"/>
  <c r="BY5" i="1"/>
  <c r="BU5" i="1"/>
  <c r="BM5" i="1"/>
  <c r="BE5" i="1"/>
  <c r="AZ5" i="1"/>
  <c r="AV5" i="1"/>
  <c r="AM5" i="1"/>
  <c r="AI5" i="1"/>
  <c r="AC5" i="1"/>
  <c r="U5" i="1"/>
  <c r="Q5" i="1"/>
  <c r="M5" i="1"/>
  <c r="H5" i="1"/>
  <c r="D5" i="1"/>
  <c r="DK4" i="1"/>
  <c r="AC4" i="1"/>
  <c r="U4" i="1"/>
  <c r="Q4" i="1"/>
  <c r="H4" i="1"/>
  <c r="DK3" i="1"/>
  <c r="DL3" i="1" s="1"/>
  <c r="CZ3" i="1"/>
  <c r="CU3" i="1"/>
  <c r="CQ3" i="1"/>
  <c r="CD3" i="1"/>
  <c r="BU3" i="1"/>
  <c r="BM3" i="1"/>
  <c r="BE3" i="1"/>
  <c r="AZ3" i="1"/>
  <c r="AC3" i="1"/>
  <c r="U3" i="1"/>
  <c r="Q3" i="1"/>
  <c r="M3" i="1"/>
  <c r="H3" i="1"/>
  <c r="D3" i="1"/>
  <c r="DM5" i="1" l="1"/>
  <c r="DG41" i="1"/>
  <c r="DG43" i="1" s="1"/>
  <c r="CK45" i="1"/>
  <c r="CK46" i="1" s="1"/>
  <c r="DM4" i="1"/>
  <c r="DL4" i="1"/>
  <c r="DM6" i="1"/>
  <c r="DM7" i="1"/>
  <c r="DM10" i="1"/>
  <c r="DM11" i="1"/>
  <c r="DM15" i="1"/>
  <c r="DM16" i="1"/>
  <c r="DM18" i="1"/>
  <c r="DM20" i="1"/>
  <c r="DM22" i="1"/>
  <c r="DM23" i="1"/>
  <c r="DM24" i="1"/>
  <c r="DM25" i="1"/>
  <c r="DM27" i="1"/>
  <c r="DM30" i="1"/>
  <c r="DM9" i="1"/>
  <c r="DM12" i="1"/>
  <c r="DM13" i="1"/>
  <c r="DM14" i="1"/>
  <c r="DM17" i="1"/>
  <c r="DM19" i="1"/>
  <c r="DM26" i="1"/>
  <c r="DM28" i="1"/>
  <c r="DM29" i="1"/>
  <c r="DM31" i="1"/>
  <c r="DM32" i="1"/>
  <c r="DM33" i="1"/>
  <c r="DM34" i="1"/>
  <c r="DM36" i="1"/>
  <c r="DM37" i="1"/>
  <c r="DM38" i="1"/>
  <c r="DM39" i="1"/>
  <c r="DM3" i="1"/>
  <c r="DM8" i="1"/>
  <c r="DL5" i="1"/>
  <c r="DL7" i="1"/>
  <c r="DL10" i="1"/>
  <c r="DL12" i="1"/>
  <c r="DL15" i="1"/>
  <c r="DL17" i="1"/>
  <c r="DL18" i="1"/>
  <c r="DL19" i="1"/>
  <c r="DL20" i="1"/>
  <c r="DL22" i="1"/>
  <c r="DL26" i="1"/>
  <c r="DL27" i="1"/>
  <c r="DL28" i="1"/>
  <c r="DL30" i="1"/>
  <c r="DL32" i="1"/>
  <c r="DL33" i="1"/>
  <c r="DL34" i="1"/>
  <c r="DL36" i="1"/>
  <c r="DL37" i="1"/>
  <c r="DL38" i="1"/>
  <c r="DL39" i="1"/>
  <c r="DM40" i="1"/>
  <c r="X45" i="1"/>
  <c r="X46" i="1" s="1"/>
  <c r="AP45" i="1"/>
  <c r="AP46" i="1" s="1"/>
  <c r="BP45" i="1"/>
  <c r="BP46" i="1" s="1"/>
  <c r="BT47" i="1"/>
  <c r="BT48" i="1" s="1"/>
</calcChain>
</file>

<file path=xl/sharedStrings.xml><?xml version="1.0" encoding="utf-8"?>
<sst xmlns="http://schemas.openxmlformats.org/spreadsheetml/2006/main" count="633" uniqueCount="193">
  <si>
    <t>KOKOPELLI  pg 1-2</t>
  </si>
  <si>
    <t>11/1</t>
  </si>
  <si>
    <t xml:space="preserve">         11-1   score - putts</t>
  </si>
  <si>
    <t xml:space="preserve">                11-8  Par 4's </t>
  </si>
  <si>
    <t>11/15</t>
  </si>
  <si>
    <t xml:space="preserve">              11-15 Center Cut</t>
  </si>
  <si>
    <t xml:space="preserve">               11-22  Flip Flop</t>
  </si>
  <si>
    <t xml:space="preserve">       11-29  Alpha &amp; Omega</t>
  </si>
  <si>
    <t>KOKOPELLI  pg 3-4</t>
  </si>
  <si>
    <t>12/1</t>
  </si>
  <si>
    <t xml:space="preserve">       12-6  Lucky 13</t>
  </si>
  <si>
    <t>12/13</t>
  </si>
  <si>
    <t>12/15</t>
  </si>
  <si>
    <t xml:space="preserve">     12-20  Criers</t>
  </si>
  <si>
    <t xml:space="preserve">        12-27  Par 3's</t>
  </si>
  <si>
    <t>KOKOPELLI  pg 5-6</t>
  </si>
  <si>
    <t>1/1</t>
  </si>
  <si>
    <t xml:space="preserve">     1-3 Skills Challenge</t>
  </si>
  <si>
    <t xml:space="preserve"> 1-10 Back 9 (Medallion 1)</t>
  </si>
  <si>
    <t>1/15</t>
  </si>
  <si>
    <t xml:space="preserve">        1-17 Front 9 (Med. 2)</t>
  </si>
  <si>
    <t xml:space="preserve">         1-24 Odd Holes </t>
  </si>
  <si>
    <t xml:space="preserve">    1-31 Sweet &amp; Sour</t>
  </si>
  <si>
    <t>KOKOPELLI  pg 7-8</t>
  </si>
  <si>
    <t>2/1</t>
  </si>
  <si>
    <t xml:space="preserve">    2-7 Even Holes (Med. 3)</t>
  </si>
  <si>
    <t xml:space="preserve">      2-14  Guess  Score </t>
  </si>
  <si>
    <t>2/15</t>
  </si>
  <si>
    <t xml:space="preserve">     2-21 Tee to Green (Med. 4)</t>
  </si>
  <si>
    <t xml:space="preserve">       2-28 Par 4 Putts </t>
  </si>
  <si>
    <t>KOKOPELLI  pg 9-10</t>
  </si>
  <si>
    <t>3/1</t>
  </si>
  <si>
    <t xml:space="preserve">  3-7 Fewest Fairway Shots</t>
  </si>
  <si>
    <t xml:space="preserve">  3-14 Pick your poison</t>
  </si>
  <si>
    <t>3/15</t>
  </si>
  <si>
    <t>3-21 Double Your Pleasure</t>
  </si>
  <si>
    <t xml:space="preserve">    3-28  Final Proxy Party + low net</t>
  </si>
  <si>
    <t>Pg. 11-12</t>
  </si>
  <si>
    <r>
      <t xml:space="preserve">Low Net &amp; Low Gross Winners for 2016-2017, must have 50% of 20 or 10 games scores under # of games (1 rain out so </t>
    </r>
    <r>
      <rPr>
        <b/>
        <sz val="10"/>
        <color rgb="FFFF0000"/>
        <rFont val="Times New Roman"/>
        <family val="1"/>
      </rPr>
      <t>NOW 9 games</t>
    </r>
    <r>
      <rPr>
        <sz val="10"/>
        <rFont val="Times New Roman"/>
        <family val="1"/>
      </rPr>
      <t>)</t>
    </r>
  </si>
  <si>
    <t>November  2016</t>
  </si>
  <si>
    <t>hcp</t>
  </si>
  <si>
    <t>Gross</t>
  </si>
  <si>
    <t>net</t>
  </si>
  <si>
    <t>putts</t>
  </si>
  <si>
    <t>PoD</t>
  </si>
  <si>
    <t>Net</t>
  </si>
  <si>
    <t>December  2016</t>
  </si>
  <si>
    <t>January 2017</t>
  </si>
  <si>
    <t>Putts</t>
  </si>
  <si>
    <t>February 2017</t>
  </si>
  <si>
    <t>Pod</t>
  </si>
  <si>
    <t>March 2017</t>
  </si>
  <si>
    <t>NET</t>
  </si>
  <si>
    <t>Proxies</t>
  </si>
  <si>
    <t>Vertical but</t>
  </si>
  <si>
    <t># of games</t>
  </si>
  <si>
    <t>Gross Aver</t>
  </si>
  <si>
    <t>Net Aver.</t>
  </si>
  <si>
    <t>CLUB CHAMPIONS for GROSS and NET AVERAGES</t>
  </si>
  <si>
    <t>Batt, Tina</t>
  </si>
  <si>
    <t>Page 23</t>
  </si>
  <si>
    <t>**</t>
  </si>
  <si>
    <t>You must have participated in 9  games to qualify for this:</t>
  </si>
  <si>
    <t>Bochat, Joyce</t>
  </si>
  <si>
    <t>H</t>
  </si>
  <si>
    <t>if select vert</t>
  </si>
  <si>
    <t>GROSS</t>
  </si>
  <si>
    <t>Brown, Carrol</t>
  </si>
  <si>
    <t>O</t>
  </si>
  <si>
    <t>+ 6</t>
  </si>
  <si>
    <t>CART PATH ONLY</t>
  </si>
  <si>
    <t>page layout</t>
  </si>
  <si>
    <t>Linda Gustafson</t>
  </si>
  <si>
    <t>Carrol Brown</t>
  </si>
  <si>
    <t>Cheatham, Jeannie</t>
  </si>
  <si>
    <t>L</t>
  </si>
  <si>
    <t>- 5</t>
  </si>
  <si>
    <t>Rhonda Helgerson</t>
  </si>
  <si>
    <t>Pat Crawford</t>
  </si>
  <si>
    <t>Christensen, Sally</t>
  </si>
  <si>
    <t>I</t>
  </si>
  <si>
    <t>COURSE FLOODED</t>
  </si>
  <si>
    <t>Connie Simpson</t>
  </si>
  <si>
    <t>Coleman, Brookie</t>
  </si>
  <si>
    <t>D</t>
  </si>
  <si>
    <t>- 2</t>
  </si>
  <si>
    <t>Sally Christensen</t>
  </si>
  <si>
    <t>Jeannie Cheatham</t>
  </si>
  <si>
    <t>Collins, Judy</t>
  </si>
  <si>
    <t>A</t>
  </si>
  <si>
    <t>WE ALL CANCELLED</t>
  </si>
  <si>
    <t>Susan Martin</t>
  </si>
  <si>
    <t>Crawford, Pat</t>
  </si>
  <si>
    <t>Y</t>
  </si>
  <si>
    <t>- 6</t>
  </si>
  <si>
    <t>Ann Feldmann</t>
  </si>
  <si>
    <t>Davis, Lori</t>
  </si>
  <si>
    <t>Shalayne Green</t>
  </si>
  <si>
    <t>Doyle, Gina</t>
  </si>
  <si>
    <t>+ 4</t>
  </si>
  <si>
    <t>Lana Jones</t>
  </si>
  <si>
    <t>Dyck, Alice</t>
  </si>
  <si>
    <t>Marilynn Fisher</t>
  </si>
  <si>
    <t>Marcea Reuther</t>
  </si>
  <si>
    <t>Ellis, Nancy</t>
  </si>
  <si>
    <t>Fr 9</t>
  </si>
  <si>
    <t>Feldmann, Ann</t>
  </si>
  <si>
    <t>P</t>
  </si>
  <si>
    <t>Jody McComb</t>
  </si>
  <si>
    <t>Finlay, Phyllis</t>
  </si>
  <si>
    <t>+ 2</t>
  </si>
  <si>
    <t>Wolcha Price</t>
  </si>
  <si>
    <t>Fisher, Marilynn</t>
  </si>
  <si>
    <t>R</t>
  </si>
  <si>
    <t>Nancy Ellis</t>
  </si>
  <si>
    <t>Frank, Bev</t>
  </si>
  <si>
    <t>T</t>
  </si>
  <si>
    <t>- 3</t>
  </si>
  <si>
    <t>Karen Sakaguchi</t>
  </si>
  <si>
    <t>Gisiger, Michelle</t>
  </si>
  <si>
    <t>Jean Tarnopolski</t>
  </si>
  <si>
    <t>Green, Shalayne</t>
  </si>
  <si>
    <t>+ 10</t>
  </si>
  <si>
    <t>Bev Frank</t>
  </si>
  <si>
    <t>Lori Davis</t>
  </si>
  <si>
    <t>Grosman, Janie</t>
  </si>
  <si>
    <t>Gulley, Sue</t>
  </si>
  <si>
    <t>+ 3</t>
  </si>
  <si>
    <t>Brookie Coleman</t>
  </si>
  <si>
    <t>Gustafson, Linda</t>
  </si>
  <si>
    <t>Sue Gulley</t>
  </si>
  <si>
    <t>Helgerson, Rhonda</t>
  </si>
  <si>
    <t>+ 7</t>
  </si>
  <si>
    <t>Linda Laning</t>
  </si>
  <si>
    <t>Jones, Lana</t>
  </si>
  <si>
    <t>- 4</t>
  </si>
  <si>
    <t>Kathamegos, Sandy</t>
  </si>
  <si>
    <t>Laning, Linda</t>
  </si>
  <si>
    <t>Martin, Susan</t>
  </si>
  <si>
    <t>- 7</t>
  </si>
  <si>
    <t>Phyllis Finlay</t>
  </si>
  <si>
    <t>Tina Batt</t>
  </si>
  <si>
    <t>McComb, Jody</t>
  </si>
  <si>
    <t>Munoz, Yolie</t>
  </si>
  <si>
    <t>Park, Miyoung</t>
  </si>
  <si>
    <t>Lowest Individual Gross Score of the Year:</t>
  </si>
  <si>
    <t>Port, Roxy</t>
  </si>
  <si>
    <t>79 Judy Collins on 12/6/2016</t>
  </si>
  <si>
    <t>Price, Wolcha</t>
  </si>
  <si>
    <t>+ 8</t>
  </si>
  <si>
    <t>Reuther, Marcea</t>
  </si>
  <si>
    <t>Lowest Individual Net Score of the Year:</t>
  </si>
  <si>
    <t>Rizzo, Helen</t>
  </si>
  <si>
    <t xml:space="preserve">     Front 9 only</t>
  </si>
  <si>
    <t>60 Roxy Port on 3/7/2017</t>
  </si>
  <si>
    <t>Sakaguchi, Karen</t>
  </si>
  <si>
    <t>Simpson, Connie</t>
  </si>
  <si>
    <t>Lowest Putts of the year</t>
  </si>
  <si>
    <t>Tarnopolski, Jean</t>
  </si>
  <si>
    <t>25 Wolcha Price on 11/15/2016</t>
  </si>
  <si>
    <t>Union, Paula</t>
  </si>
  <si>
    <t>Wilson, Ruth</t>
  </si>
  <si>
    <t>Zunino, Toni</t>
  </si>
  <si>
    <t>guest</t>
  </si>
  <si>
    <t xml:space="preserve">Judi Hander  </t>
  </si>
  <si>
    <t>golfers</t>
  </si>
  <si>
    <t>Marlene Keranen</t>
  </si>
  <si>
    <t xml:space="preserve"> # of golfers</t>
  </si>
  <si>
    <t xml:space="preserve">guest = Marlene Keranen  </t>
  </si>
  <si>
    <t xml:space="preserve">Suzi Moll  </t>
  </si>
  <si>
    <t>--</t>
  </si>
  <si>
    <t>Tammy West</t>
  </si>
  <si>
    <t xml:space="preserve">Guest - Dale Scott  </t>
  </si>
  <si>
    <t xml:space="preserve">Marlene Keranen  </t>
  </si>
  <si>
    <t>Helen Rapino</t>
  </si>
  <si>
    <t>** = qualifies with the 9 rounds out of 19 possible.</t>
  </si>
  <si>
    <t xml:space="preserve">Guest - Suzie Moll  </t>
  </si>
  <si>
    <t xml:space="preserve">Joni Grundy  </t>
  </si>
  <si>
    <t>Page 1-2   Nov.</t>
  </si>
  <si>
    <t>Golfers</t>
  </si>
  <si>
    <t>Page 3-4     Dec.</t>
  </si>
  <si>
    <t xml:space="preserve">Page 5-6   Jan. </t>
  </si>
  <si>
    <t>Page 7-8  February</t>
  </si>
  <si>
    <t>Page 9-10   March</t>
  </si>
  <si>
    <t>1 flight for 1-13 golfers</t>
  </si>
  <si>
    <t>flights</t>
  </si>
  <si>
    <t>2 for 14-20; 3 for 21-27</t>
  </si>
  <si>
    <t>$ allowed</t>
  </si>
  <si>
    <t>4 for 28-34; 5 for 35-41</t>
  </si>
  <si>
    <t>$ per flight</t>
  </si>
  <si>
    <t>$ per flight + Proxies</t>
  </si>
  <si>
    <t>For this section</t>
  </si>
  <si>
    <t>only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</si>
</sst>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164" formatCode="m/d;@"/>
    <numFmt numFmtId="165" formatCode="000"/>
    <numFmt numFmtId="166" formatCode="&quot;$&quot;#,##0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indexed="10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tted">
        <color indexed="55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55"/>
      </right>
      <top/>
      <bottom/>
      <diagonal/>
    </border>
    <border>
      <left/>
      <right style="dotted">
        <color indexed="55"/>
      </right>
      <top style="thick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theme="1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 style="dotted">
        <color indexed="23"/>
      </right>
      <top/>
      <bottom style="thin">
        <color indexed="64"/>
      </bottom>
      <diagonal/>
    </border>
    <border>
      <left style="thick">
        <color indexed="64"/>
      </left>
      <right style="dotted">
        <color indexed="55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23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indexed="23"/>
      </right>
      <top style="thin">
        <color indexed="64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23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1" xfId="0" applyFont="1" applyBorder="1"/>
    <xf numFmtId="0" fontId="2" fillId="0" borderId="2" xfId="0" quotePrefix="1" applyFont="1" applyBorder="1" applyAlignment="1">
      <alignment horizontal="center"/>
    </xf>
    <xf numFmtId="17" fontId="3" fillId="0" borderId="3" xfId="0" applyNumberFormat="1" applyFont="1" applyBorder="1" applyAlignment="1"/>
    <xf numFmtId="0" fontId="3" fillId="0" borderId="3" xfId="0" applyFont="1" applyBorder="1" applyAlignment="1"/>
    <xf numFmtId="17" fontId="3" fillId="0" borderId="4" xfId="0" applyNumberFormat="1" applyFont="1" applyBorder="1" applyAlignment="1"/>
    <xf numFmtId="1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" fontId="3" fillId="0" borderId="6" xfId="0" quotePrefix="1" applyNumberFormat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1" xfId="0" applyFont="1" applyBorder="1"/>
    <xf numFmtId="17" fontId="3" fillId="0" borderId="0" xfId="0" applyNumberFormat="1" applyFont="1" applyBorder="1" applyAlignment="1"/>
    <xf numFmtId="0" fontId="3" fillId="0" borderId="0" xfId="0" applyFont="1" applyAlignment="1"/>
    <xf numFmtId="17" fontId="3" fillId="0" borderId="8" xfId="0" applyNumberFormat="1" applyFont="1" applyBorder="1" applyAlignment="1"/>
    <xf numFmtId="0" fontId="3" fillId="0" borderId="9" xfId="0" applyFont="1" applyBorder="1" applyAlignment="1"/>
    <xf numFmtId="0" fontId="7" fillId="0" borderId="3" xfId="0" applyFont="1" applyBorder="1" applyAlignment="1"/>
    <xf numFmtId="0" fontId="3" fillId="0" borderId="5" xfId="0" applyFont="1" applyBorder="1" applyAlignment="1"/>
    <xf numFmtId="16" fontId="2" fillId="0" borderId="2" xfId="0" quotePrefix="1" applyNumberFormat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17" fontId="11" fillId="0" borderId="11" xfId="0" quotePrefix="1" applyNumberFormat="1" applyFont="1" applyBorder="1" applyAlignment="1">
      <alignment horizontal="left"/>
    </xf>
    <xf numFmtId="17" fontId="12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7" fontId="12" fillId="0" borderId="19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7" fontId="12" fillId="0" borderId="20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7" fontId="11" fillId="0" borderId="22" xfId="0" quotePrefix="1" applyNumberFormat="1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3" fillId="0" borderId="29" xfId="0" applyNumberFormat="1" applyFont="1" applyBorder="1" applyAlignment="1">
      <alignment horizontal="left"/>
    </xf>
    <xf numFmtId="0" fontId="3" fillId="0" borderId="13" xfId="0" applyFont="1" applyBorder="1"/>
    <xf numFmtId="0" fontId="9" fillId="0" borderId="13" xfId="0" applyFont="1" applyBorder="1" applyAlignment="1">
      <alignment horizontal="right"/>
    </xf>
    <xf numFmtId="2" fontId="9" fillId="0" borderId="30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4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33" xfId="0" applyNumberFormat="1" applyFont="1" applyBorder="1" applyAlignment="1">
      <alignment horizontal="center"/>
    </xf>
    <xf numFmtId="0" fontId="4" fillId="0" borderId="34" xfId="0" applyNumberFormat="1" applyFont="1" applyBorder="1" applyAlignment="1">
      <alignment horizontal="center"/>
    </xf>
    <xf numFmtId="0" fontId="4" fillId="0" borderId="35" xfId="0" applyNumberFormat="1" applyFont="1" applyBorder="1" applyAlignment="1">
      <alignment horizontal="center"/>
    </xf>
    <xf numFmtId="0" fontId="4" fillId="0" borderId="36" xfId="0" applyNumberFormat="1" applyFont="1" applyBorder="1" applyAlignment="1">
      <alignment horizontal="center"/>
    </xf>
    <xf numFmtId="0" fontId="4" fillId="0" borderId="37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8" fillId="0" borderId="33" xfId="0" applyNumberFormat="1" applyFont="1" applyBorder="1" applyAlignment="1">
      <alignment horizontal="center"/>
    </xf>
    <xf numFmtId="0" fontId="4" fillId="0" borderId="39" xfId="0" applyNumberFormat="1" applyFont="1" applyBorder="1" applyAlignment="1">
      <alignment horizontal="center"/>
    </xf>
    <xf numFmtId="165" fontId="4" fillId="0" borderId="40" xfId="0" applyNumberFormat="1" applyFont="1" applyBorder="1" applyAlignment="1">
      <alignment horizontal="center"/>
    </xf>
    <xf numFmtId="0" fontId="4" fillId="0" borderId="4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41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8" fillId="0" borderId="42" xfId="0" applyNumberFormat="1" applyFont="1" applyBorder="1" applyAlignment="1">
      <alignment horizontal="center"/>
    </xf>
    <xf numFmtId="0" fontId="4" fillId="1" borderId="32" xfId="0" applyNumberFormat="1" applyFont="1" applyFill="1" applyBorder="1" applyAlignment="1">
      <alignment horizontal="center"/>
    </xf>
    <xf numFmtId="0" fontId="4" fillId="0" borderId="42" xfId="0" applyNumberFormat="1" applyFont="1" applyBorder="1" applyAlignment="1">
      <alignment horizontal="left"/>
    </xf>
    <xf numFmtId="0" fontId="4" fillId="0" borderId="4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31" xfId="0" applyFont="1" applyBorder="1"/>
    <xf numFmtId="0" fontId="4" fillId="0" borderId="42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quotePrefix="1" applyFont="1" applyBorder="1" applyAlignment="1">
      <alignment horizontal="center"/>
    </xf>
    <xf numFmtId="0" fontId="4" fillId="0" borderId="48" xfId="0" quotePrefix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9" xfId="0" quotePrefix="1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66" fontId="4" fillId="0" borderId="51" xfId="0" applyNumberFormat="1" applyFont="1" applyBorder="1" applyAlignment="1">
      <alignment horizontal="center"/>
    </xf>
    <xf numFmtId="0" fontId="13" fillId="0" borderId="52" xfId="0" applyFont="1" applyBorder="1"/>
    <xf numFmtId="0" fontId="4" fillId="0" borderId="53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" fillId="0" borderId="0" xfId="0" applyFont="1"/>
    <xf numFmtId="0" fontId="14" fillId="0" borderId="54" xfId="0" applyFont="1" applyBorder="1"/>
    <xf numFmtId="0" fontId="4" fillId="0" borderId="55" xfId="0" applyNumberFormat="1" applyFont="1" applyBorder="1" applyAlignment="1">
      <alignment horizontal="center"/>
    </xf>
    <xf numFmtId="0" fontId="4" fillId="0" borderId="56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65" fontId="8" fillId="0" borderId="48" xfId="0" quotePrefix="1" applyNumberFormat="1" applyFont="1" applyBorder="1" applyAlignment="1">
      <alignment horizontal="center"/>
    </xf>
    <xf numFmtId="0" fontId="4" fillId="0" borderId="48" xfId="0" applyNumberFormat="1" applyFont="1" applyBorder="1" applyAlignment="1">
      <alignment horizontal="center"/>
    </xf>
    <xf numFmtId="0" fontId="13" fillId="0" borderId="54" xfId="0" applyFont="1" applyBorder="1"/>
    <xf numFmtId="0" fontId="4" fillId="0" borderId="32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166" fontId="8" fillId="0" borderId="5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13" fillId="0" borderId="58" xfId="0" applyFont="1" applyBorder="1"/>
    <xf numFmtId="0" fontId="1" fillId="0" borderId="42" xfId="0" applyFont="1" applyBorder="1"/>
    <xf numFmtId="0" fontId="16" fillId="0" borderId="42" xfId="0" applyFont="1" applyBorder="1" applyAlignment="1">
      <alignment horizontal="center"/>
    </xf>
    <xf numFmtId="0" fontId="17" fillId="0" borderId="42" xfId="0" applyFont="1" applyBorder="1"/>
    <xf numFmtId="0" fontId="18" fillId="0" borderId="42" xfId="0" applyFont="1" applyBorder="1"/>
    <xf numFmtId="0" fontId="8" fillId="0" borderId="34" xfId="0" applyNumberFormat="1" applyFont="1" applyBorder="1" applyAlignment="1">
      <alignment horizontal="center"/>
    </xf>
    <xf numFmtId="165" fontId="4" fillId="0" borderId="48" xfId="0" quotePrefix="1" applyNumberFormat="1" applyFont="1" applyBorder="1" applyAlignment="1">
      <alignment horizontal="center"/>
    </xf>
    <xf numFmtId="0" fontId="8" fillId="0" borderId="48" xfId="0" quotePrefix="1" applyNumberFormat="1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4" fillId="0" borderId="59" xfId="0" applyFont="1" applyBorder="1"/>
    <xf numFmtId="2" fontId="18" fillId="0" borderId="59" xfId="0" applyNumberFormat="1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8" fillId="0" borderId="43" xfId="0" applyNumberFormat="1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0" borderId="61" xfId="0" applyFont="1" applyBorder="1"/>
    <xf numFmtId="2" fontId="9" fillId="0" borderId="61" xfId="0" applyNumberFormat="1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8" fillId="0" borderId="56" xfId="0" applyNumberFormat="1" applyFont="1" applyBorder="1" applyAlignment="1">
      <alignment horizontal="center"/>
    </xf>
    <xf numFmtId="165" fontId="8" fillId="0" borderId="48" xfId="0" applyNumberFormat="1" applyFont="1" applyBorder="1" applyAlignment="1">
      <alignment horizontal="center"/>
    </xf>
    <xf numFmtId="0" fontId="8" fillId="0" borderId="49" xfId="0" quotePrefix="1" applyFont="1" applyBorder="1" applyAlignment="1">
      <alignment horizontal="center"/>
    </xf>
    <xf numFmtId="0" fontId="4" fillId="0" borderId="48" xfId="0" quotePrefix="1" applyNumberFormat="1" applyFont="1" applyBorder="1" applyAlignment="1">
      <alignment horizontal="center"/>
    </xf>
    <xf numFmtId="0" fontId="4" fillId="2" borderId="32" xfId="0" applyNumberFormat="1" applyFont="1" applyFill="1" applyBorder="1" applyAlignment="1">
      <alignment horizontal="center"/>
    </xf>
    <xf numFmtId="0" fontId="8" fillId="0" borderId="48" xfId="0" quotePrefix="1" applyFont="1" applyBorder="1" applyAlignment="1">
      <alignment horizontal="center"/>
    </xf>
    <xf numFmtId="0" fontId="4" fillId="1" borderId="6" xfId="0" applyNumberFormat="1" applyFont="1" applyFill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4" fillId="0" borderId="42" xfId="0" quotePrefix="1" applyFont="1" applyBorder="1" applyAlignment="1">
      <alignment horizontal="center"/>
    </xf>
    <xf numFmtId="0" fontId="7" fillId="0" borderId="48" xfId="0" quotePrefix="1" applyNumberFormat="1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5" fontId="4" fillId="0" borderId="48" xfId="0" applyNumberFormat="1" applyFont="1" applyBorder="1" applyAlignment="1">
      <alignment horizontal="center"/>
    </xf>
    <xf numFmtId="0" fontId="13" fillId="0" borderId="0" xfId="0" applyFont="1" applyBorder="1"/>
    <xf numFmtId="2" fontId="9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2" xfId="0" quotePrefix="1" applyFont="1" applyBorder="1" applyAlignment="1">
      <alignment horizontal="center"/>
    </xf>
    <xf numFmtId="0" fontId="4" fillId="0" borderId="4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165" fontId="4" fillId="0" borderId="5" xfId="0" quotePrefix="1" applyNumberFormat="1" applyFont="1" applyBorder="1" applyAlignment="1">
      <alignment horizontal="center"/>
    </xf>
    <xf numFmtId="0" fontId="4" fillId="0" borderId="5" xfId="0" quotePrefix="1" applyNumberFormat="1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8" fillId="0" borderId="66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15" fillId="0" borderId="0" xfId="0" applyFont="1" applyBorder="1"/>
    <xf numFmtId="0" fontId="13" fillId="0" borderId="68" xfId="0" applyFont="1" applyBorder="1"/>
    <xf numFmtId="0" fontId="13" fillId="0" borderId="69" xfId="0" applyFont="1" applyBorder="1"/>
    <xf numFmtId="0" fontId="4" fillId="0" borderId="6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3" xfId="0" applyNumberFormat="1" applyFont="1" applyBorder="1" applyAlignment="1">
      <alignment horizontal="right"/>
    </xf>
    <xf numFmtId="0" fontId="4" fillId="0" borderId="70" xfId="0" applyNumberFormat="1" applyFont="1" applyBorder="1" applyAlignment="1">
      <alignment horizontal="center"/>
    </xf>
    <xf numFmtId="0" fontId="4" fillId="0" borderId="64" xfId="0" applyNumberFormat="1" applyFont="1" applyBorder="1" applyAlignment="1">
      <alignment horizontal="center"/>
    </xf>
    <xf numFmtId="0" fontId="4" fillId="0" borderId="67" xfId="0" quotePrefix="1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6" fontId="4" fillId="0" borderId="66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56" xfId="0" applyNumberFormat="1" applyFon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3" fillId="0" borderId="72" xfId="0" applyFont="1" applyBorder="1" applyAlignment="1">
      <alignment horizontal="right"/>
    </xf>
    <xf numFmtId="0" fontId="4" fillId="0" borderId="3" xfId="0" quotePrefix="1" applyFont="1" applyBorder="1" applyAlignment="1">
      <alignment horizontal="right"/>
    </xf>
    <xf numFmtId="0" fontId="4" fillId="0" borderId="73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4" fillId="0" borderId="77" xfId="0" quotePrefix="1" applyFont="1" applyBorder="1" applyAlignment="1">
      <alignment horizontal="center"/>
    </xf>
    <xf numFmtId="0" fontId="4" fillId="0" borderId="78" xfId="0" quotePrefix="1" applyFont="1" applyBorder="1" applyAlignment="1">
      <alignment horizontal="center"/>
    </xf>
    <xf numFmtId="0" fontId="4" fillId="0" borderId="79" xfId="0" quotePrefix="1" applyFont="1" applyBorder="1" applyAlignment="1">
      <alignment horizontal="center"/>
    </xf>
    <xf numFmtId="0" fontId="4" fillId="0" borderId="74" xfId="0" quotePrefix="1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166" fontId="4" fillId="0" borderId="80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right"/>
    </xf>
    <xf numFmtId="0" fontId="13" fillId="0" borderId="31" xfId="0" applyFont="1" applyBorder="1" applyAlignment="1">
      <alignment horizontal="left"/>
    </xf>
    <xf numFmtId="0" fontId="13" fillId="0" borderId="42" xfId="0" applyFont="1" applyBorder="1" applyAlignment="1">
      <alignment horizontal="right"/>
    </xf>
    <xf numFmtId="0" fontId="4" fillId="0" borderId="81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81" xfId="0" quotePrefix="1" applyFont="1" applyBorder="1" applyAlignment="1">
      <alignment horizontal="center"/>
    </xf>
    <xf numFmtId="166" fontId="4" fillId="0" borderId="82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0" fontId="13" fillId="0" borderId="0" xfId="0" applyFont="1" applyFill="1" applyBorder="1"/>
    <xf numFmtId="0" fontId="19" fillId="0" borderId="31" xfId="0" applyFont="1" applyFill="1" applyBorder="1"/>
    <xf numFmtId="0" fontId="4" fillId="1" borderId="83" xfId="0" applyNumberFormat="1" applyFont="1" applyFill="1" applyBorder="1" applyAlignment="1">
      <alignment horizontal="center"/>
    </xf>
    <xf numFmtId="6" fontId="4" fillId="0" borderId="42" xfId="0" applyNumberFormat="1" applyFont="1" applyBorder="1" applyAlignment="1">
      <alignment horizontal="center"/>
    </xf>
    <xf numFmtId="6" fontId="4" fillId="0" borderId="48" xfId="0" applyNumberFormat="1" applyFont="1" applyBorder="1" applyAlignment="1">
      <alignment horizontal="center"/>
    </xf>
    <xf numFmtId="166" fontId="4" fillId="0" borderId="48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1" borderId="3" xfId="0" applyNumberFormat="1" applyFont="1" applyFill="1" applyBorder="1" applyAlignment="1">
      <alignment horizontal="center"/>
    </xf>
    <xf numFmtId="166" fontId="4" fillId="0" borderId="42" xfId="0" applyNumberFormat="1" applyFont="1" applyBorder="1" applyAlignment="1">
      <alignment horizontal="center"/>
    </xf>
    <xf numFmtId="0" fontId="4" fillId="1" borderId="84" xfId="0" applyNumberFormat="1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166" fontId="4" fillId="0" borderId="85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19" fillId="0" borderId="0" xfId="0" applyFont="1" applyFill="1" applyBorder="1"/>
    <xf numFmtId="2" fontId="13" fillId="0" borderId="0" xfId="0" applyNumberFormat="1" applyFont="1" applyFill="1" applyBorder="1"/>
    <xf numFmtId="0" fontId="9" fillId="0" borderId="0" xfId="0" applyFont="1" applyFill="1" applyBorder="1"/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86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Fill="1" applyBorder="1"/>
    <xf numFmtId="2" fontId="4" fillId="0" borderId="0" xfId="0" applyNumberFormat="1" applyFont="1" applyFill="1" applyBorder="1"/>
    <xf numFmtId="167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/>
    <xf numFmtId="0" fontId="7" fillId="0" borderId="0" xfId="0" applyFont="1" applyAlignment="1">
      <alignment horizontal="right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  <xf numFmtId="6" fontId="4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20" fillId="0" borderId="0" xfId="0" applyFont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8</xdr:row>
      <xdr:rowOff>0</xdr:rowOff>
    </xdr:from>
    <xdr:to>
      <xdr:col>84</xdr:col>
      <xdr:colOff>0</xdr:colOff>
      <xdr:row>8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AC695F54-67B6-42CD-8245-3FDDFEB9AF25}"/>
            </a:ext>
          </a:extLst>
        </xdr:cNvPr>
        <xdr:cNvSpPr>
          <a:spLocks noChangeShapeType="1"/>
        </xdr:cNvSpPr>
      </xdr:nvSpPr>
      <xdr:spPr bwMode="auto">
        <a:xfrm flipV="1">
          <a:off x="36737925" y="162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84</xdr:col>
      <xdr:colOff>0</xdr:colOff>
      <xdr:row>8</xdr:row>
      <xdr:rowOff>0</xdr:rowOff>
    </xdr:from>
    <xdr:to>
      <xdr:col>84</xdr:col>
      <xdr:colOff>0</xdr:colOff>
      <xdr:row>8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6F0D7A02-FAE2-48A3-896C-CCFF7AFF9FE9}"/>
            </a:ext>
          </a:extLst>
        </xdr:cNvPr>
        <xdr:cNvSpPr>
          <a:spLocks noChangeShapeType="1"/>
        </xdr:cNvSpPr>
      </xdr:nvSpPr>
      <xdr:spPr bwMode="auto">
        <a:xfrm flipV="1">
          <a:off x="36737925" y="162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100</xdr:col>
      <xdr:colOff>0</xdr:colOff>
      <xdr:row>8</xdr:row>
      <xdr:rowOff>0</xdr:rowOff>
    </xdr:from>
    <xdr:to>
      <xdr:col>100</xdr:col>
      <xdr:colOff>0</xdr:colOff>
      <xdr:row>8</xdr:row>
      <xdr:rowOff>0</xdr:rowOff>
    </xdr:to>
    <xdr:sp macro="" textlink="">
      <xdr:nvSpPr>
        <xdr:cNvPr id="4" name="Line 17">
          <a:extLst>
            <a:ext uri="{FF2B5EF4-FFF2-40B4-BE49-F238E27FC236}">
              <a16:creationId xmlns:a16="http://schemas.microsoft.com/office/drawing/2014/main" id="{2424EB2F-466F-42E8-BAE9-1A2427E39386}"/>
            </a:ext>
          </a:extLst>
        </xdr:cNvPr>
        <xdr:cNvSpPr>
          <a:spLocks noChangeShapeType="1"/>
        </xdr:cNvSpPr>
      </xdr:nvSpPr>
      <xdr:spPr bwMode="auto">
        <a:xfrm flipV="1">
          <a:off x="43900725" y="162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100</xdr:col>
      <xdr:colOff>9525</xdr:colOff>
      <xdr:row>8</xdr:row>
      <xdr:rowOff>0</xdr:rowOff>
    </xdr:from>
    <xdr:to>
      <xdr:col>101</xdr:col>
      <xdr:colOff>0</xdr:colOff>
      <xdr:row>8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DDD0AB3F-3301-4789-8FBA-4D605EEAC434}"/>
            </a:ext>
          </a:extLst>
        </xdr:cNvPr>
        <xdr:cNvSpPr>
          <a:spLocks noChangeShapeType="1"/>
        </xdr:cNvSpPr>
      </xdr:nvSpPr>
      <xdr:spPr bwMode="auto">
        <a:xfrm flipV="1">
          <a:off x="43910250" y="16287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8</xdr:row>
      <xdr:rowOff>0</xdr:rowOff>
    </xdr:from>
    <xdr:to>
      <xdr:col>106</xdr:col>
      <xdr:colOff>0</xdr:colOff>
      <xdr:row>8</xdr:row>
      <xdr:rowOff>0</xdr:rowOff>
    </xdr:to>
    <xdr:sp macro="" textlink="">
      <xdr:nvSpPr>
        <xdr:cNvPr id="6" name="Line 23">
          <a:extLst>
            <a:ext uri="{FF2B5EF4-FFF2-40B4-BE49-F238E27FC236}">
              <a16:creationId xmlns:a16="http://schemas.microsoft.com/office/drawing/2014/main" id="{359C7D87-F791-4357-BE6A-0A07996E148A}"/>
            </a:ext>
          </a:extLst>
        </xdr:cNvPr>
        <xdr:cNvSpPr>
          <a:spLocks noChangeShapeType="1"/>
        </xdr:cNvSpPr>
      </xdr:nvSpPr>
      <xdr:spPr bwMode="auto">
        <a:xfrm flipV="1">
          <a:off x="46158150" y="162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8</xdr:row>
      <xdr:rowOff>0</xdr:rowOff>
    </xdr:from>
    <xdr:to>
      <xdr:col>106</xdr:col>
      <xdr:colOff>0</xdr:colOff>
      <xdr:row>8</xdr:row>
      <xdr:rowOff>0</xdr:rowOff>
    </xdr:to>
    <xdr:sp macro="" textlink="">
      <xdr:nvSpPr>
        <xdr:cNvPr id="7" name="Line 24">
          <a:extLst>
            <a:ext uri="{FF2B5EF4-FFF2-40B4-BE49-F238E27FC236}">
              <a16:creationId xmlns:a16="http://schemas.microsoft.com/office/drawing/2014/main" id="{D0A75DBF-C97A-499A-84C0-7999D4481EB9}"/>
            </a:ext>
          </a:extLst>
        </xdr:cNvPr>
        <xdr:cNvSpPr>
          <a:spLocks noChangeShapeType="1"/>
        </xdr:cNvSpPr>
      </xdr:nvSpPr>
      <xdr:spPr bwMode="auto">
        <a:xfrm flipV="1">
          <a:off x="46158150" y="162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4"/>
  <sheetViews>
    <sheetView tabSelected="1" workbookViewId="0">
      <selection activeCell="DI9" sqref="DI9"/>
    </sheetView>
  </sheetViews>
  <sheetFormatPr defaultRowHeight="15.75" x14ac:dyDescent="0.25"/>
  <cols>
    <col min="1" max="1" width="23.42578125" customWidth="1"/>
    <col min="2" max="2" width="4" style="28" customWidth="1"/>
    <col min="3" max="3" width="6.140625" style="141" customWidth="1"/>
    <col min="4" max="4" width="5.85546875" style="141" customWidth="1"/>
    <col min="5" max="5" width="5.42578125" style="141" customWidth="1"/>
    <col min="6" max="6" width="5.85546875" style="141" customWidth="1"/>
    <col min="7" max="7" width="6.140625" style="143" customWidth="1"/>
    <col min="8" max="8" width="6" style="143" customWidth="1"/>
    <col min="9" max="9" width="5.42578125" style="141" customWidth="1"/>
    <col min="10" max="10" width="6" style="143" customWidth="1"/>
    <col min="11" max="11" width="4.5703125" style="28" customWidth="1"/>
    <col min="12" max="13" width="6.42578125" style="143" customWidth="1"/>
    <col min="14" max="14" width="5.42578125" style="143" customWidth="1"/>
    <col min="15" max="15" width="6.42578125" style="143" customWidth="1"/>
    <col min="16" max="17" width="6.140625" style="143" customWidth="1"/>
    <col min="18" max="18" width="5.42578125" style="141" customWidth="1"/>
    <col min="19" max="21" width="6.140625" style="143" customWidth="1"/>
    <col min="22" max="22" width="5.42578125" style="141" customWidth="1"/>
    <col min="23" max="23" width="6.140625" style="143" customWidth="1"/>
    <col min="24" max="24" width="8.140625" style="143" customWidth="1"/>
    <col min="25" max="25" width="2.7109375" style="143" customWidth="1"/>
    <col min="26" max="26" width="23.42578125" customWidth="1"/>
    <col min="27" max="27" width="5.140625" style="28" customWidth="1"/>
    <col min="28" max="31" width="6" style="141" customWidth="1"/>
    <col min="32" max="32" width="5.85546875" style="143" customWidth="1"/>
    <col min="33" max="33" width="5.7109375" style="143" customWidth="1"/>
    <col min="34" max="39" width="5.42578125" style="143" customWidth="1"/>
    <col min="40" max="40" width="5.42578125" style="141" customWidth="1"/>
    <col min="41" max="41" width="5.42578125" style="143" customWidth="1"/>
    <col min="42" max="43" width="10" style="143" customWidth="1"/>
    <col min="44" max="44" width="2.28515625" style="241" customWidth="1"/>
    <col min="45" max="45" width="18.85546875" customWidth="1"/>
    <col min="46" max="46" width="4.140625" style="28" customWidth="1"/>
    <col min="47" max="48" width="6" style="141" customWidth="1"/>
    <col min="49" max="50" width="4.85546875" style="141" customWidth="1"/>
    <col min="51" max="51" width="6.7109375" style="143" customWidth="1"/>
    <col min="52" max="52" width="5.7109375" style="143" customWidth="1"/>
    <col min="53" max="53" width="5" style="141" customWidth="1"/>
    <col min="54" max="54" width="5.7109375" style="143" customWidth="1"/>
    <col min="55" max="55" width="5.140625" style="28" customWidth="1"/>
    <col min="56" max="56" width="6.140625" style="143" customWidth="1"/>
    <col min="57" max="57" width="5.5703125" style="143" customWidth="1"/>
    <col min="58" max="58" width="5.140625" style="143" customWidth="1"/>
    <col min="59" max="59" width="6.140625" style="143" customWidth="1"/>
    <col min="60" max="60" width="6" style="143" customWidth="1"/>
    <col min="61" max="61" width="5.140625" style="143" customWidth="1"/>
    <col min="62" max="62" width="5.28515625" style="143" customWidth="1"/>
    <col min="63" max="64" width="6" style="143" customWidth="1"/>
    <col min="65" max="65" width="5" style="143" customWidth="1"/>
    <col min="66" max="66" width="5.42578125" style="143" customWidth="1"/>
    <col min="67" max="67" width="6" style="143" customWidth="1"/>
    <col min="68" max="68" width="10" style="143" customWidth="1"/>
    <col min="69" max="69" width="4.28515625" style="69" customWidth="1"/>
    <col min="70" max="70" width="23.140625" customWidth="1"/>
    <col min="71" max="71" width="4.140625" style="28" customWidth="1"/>
    <col min="72" max="75" width="6" style="141" customWidth="1"/>
    <col min="76" max="79" width="6" style="143" customWidth="1"/>
    <col min="80" max="80" width="4" style="28" customWidth="1"/>
    <col min="81" max="82" width="6.140625" style="143" customWidth="1"/>
    <col min="83" max="83" width="6.140625" style="141" customWidth="1"/>
    <col min="84" max="88" width="6.140625" style="143" customWidth="1"/>
    <col min="89" max="89" width="8.7109375" customWidth="1"/>
    <col min="90" max="90" width="7.7109375" customWidth="1"/>
    <col min="91" max="91" width="2.7109375" style="69" customWidth="1"/>
    <col min="92" max="92" width="20.140625" customWidth="1"/>
    <col min="93" max="93" width="5" style="28" customWidth="1"/>
    <col min="94" max="94" width="6.28515625" style="141" customWidth="1"/>
    <col min="95" max="97" width="5.28515625" style="141" customWidth="1"/>
    <col min="98" max="98" width="5.85546875" style="143" customWidth="1"/>
    <col min="99" max="99" width="5.28515625" style="143" customWidth="1"/>
    <col min="100" max="100" width="5.28515625" style="141" customWidth="1"/>
    <col min="101" max="101" width="5.28515625" style="143" customWidth="1"/>
    <col min="102" max="102" width="5.140625" style="28" customWidth="1"/>
    <col min="103" max="106" width="5.85546875" style="28" customWidth="1"/>
    <col min="107" max="107" width="6.28515625" style="143" customWidth="1"/>
    <col min="108" max="109" width="6.28515625" style="141" customWidth="1"/>
    <col min="110" max="110" width="7.28515625" style="143" customWidth="1"/>
    <col min="111" max="111" width="8.7109375" customWidth="1"/>
    <col min="112" max="112" width="7.7109375" customWidth="1"/>
    <col min="113" max="113" width="12.42578125" style="227" customWidth="1"/>
    <col min="114" max="114" width="19.28515625" style="29" customWidth="1"/>
    <col min="115" max="115" width="6.42578125" customWidth="1"/>
    <col min="116" max="116" width="10.5703125" style="242" customWidth="1"/>
    <col min="117" max="117" width="10.28515625" style="242" customWidth="1"/>
    <col min="118" max="118" width="5.85546875" customWidth="1"/>
    <col min="119" max="119" width="19.42578125" customWidth="1"/>
    <col min="120" max="120" width="7.85546875" style="145" customWidth="1"/>
    <col min="121" max="121" width="6.42578125" customWidth="1"/>
    <col min="122" max="122" width="19.42578125" customWidth="1"/>
    <col min="123" max="123" width="7" style="145" customWidth="1"/>
    <col min="124" max="124" width="3.85546875" customWidth="1"/>
    <col min="127" max="127" width="20.140625" customWidth="1"/>
  </cols>
  <sheetData>
    <row r="1" spans="1:125" thickBot="1" x14ac:dyDescent="0.3">
      <c r="A1" s="1" t="s">
        <v>0</v>
      </c>
      <c r="B1" s="2" t="s">
        <v>1</v>
      </c>
      <c r="C1" s="3" t="s">
        <v>2</v>
      </c>
      <c r="D1" s="3"/>
      <c r="E1" s="3"/>
      <c r="F1" s="4"/>
      <c r="G1" s="5" t="s">
        <v>3</v>
      </c>
      <c r="H1" s="3"/>
      <c r="I1" s="6"/>
      <c r="J1" s="7"/>
      <c r="K1" s="8" t="s">
        <v>4</v>
      </c>
      <c r="L1" s="3" t="s">
        <v>5</v>
      </c>
      <c r="M1" s="3"/>
      <c r="N1" s="3"/>
      <c r="O1" s="7"/>
      <c r="P1" s="5" t="s">
        <v>6</v>
      </c>
      <c r="Q1" s="3"/>
      <c r="R1" s="6"/>
      <c r="S1" s="9"/>
      <c r="T1" s="5" t="s">
        <v>7</v>
      </c>
      <c r="U1" s="3"/>
      <c r="V1" s="6"/>
      <c r="W1" s="9"/>
      <c r="X1" s="10"/>
      <c r="Y1" s="10"/>
      <c r="Z1" s="1" t="s">
        <v>8</v>
      </c>
      <c r="AA1" s="2" t="s">
        <v>9</v>
      </c>
      <c r="AB1" s="3" t="s">
        <v>10</v>
      </c>
      <c r="AC1" s="3"/>
      <c r="AD1" s="3"/>
      <c r="AE1" s="4"/>
      <c r="AF1" s="11" t="s">
        <v>11</v>
      </c>
      <c r="AG1" s="12" t="s">
        <v>12</v>
      </c>
      <c r="AH1" s="3" t="s">
        <v>13</v>
      </c>
      <c r="AI1" s="3"/>
      <c r="AJ1" s="3"/>
      <c r="AK1" s="4"/>
      <c r="AL1" s="5" t="s">
        <v>14</v>
      </c>
      <c r="AM1" s="3"/>
      <c r="AN1" s="3"/>
      <c r="AO1" s="4"/>
      <c r="AP1" s="13"/>
      <c r="AQ1" s="13"/>
      <c r="AR1" s="14"/>
      <c r="AS1" s="15" t="s">
        <v>15</v>
      </c>
      <c r="AT1" s="2" t="s">
        <v>16</v>
      </c>
      <c r="AU1" s="16" t="s">
        <v>17</v>
      </c>
      <c r="AV1" s="16"/>
      <c r="AW1" s="16"/>
      <c r="AX1" s="17"/>
      <c r="AY1" s="18" t="s">
        <v>18</v>
      </c>
      <c r="AZ1" s="16"/>
      <c r="BA1" s="16"/>
      <c r="BB1" s="17"/>
      <c r="BC1" s="2" t="s">
        <v>19</v>
      </c>
      <c r="BD1" s="16" t="s">
        <v>20</v>
      </c>
      <c r="BE1" s="16"/>
      <c r="BF1" s="16"/>
      <c r="BG1" s="17"/>
      <c r="BH1" s="18" t="s">
        <v>21</v>
      </c>
      <c r="BI1" s="16"/>
      <c r="BJ1" s="16"/>
      <c r="BK1" s="19"/>
      <c r="BL1" s="18" t="s">
        <v>22</v>
      </c>
      <c r="BM1" s="16"/>
      <c r="BN1" s="16"/>
      <c r="BO1" s="19"/>
      <c r="BP1" s="13"/>
      <c r="BQ1" s="13"/>
      <c r="BR1" s="15" t="s">
        <v>23</v>
      </c>
      <c r="BS1" s="2" t="s">
        <v>24</v>
      </c>
      <c r="BT1" s="3" t="s">
        <v>25</v>
      </c>
      <c r="BU1" s="3"/>
      <c r="BV1" s="3"/>
      <c r="BW1" s="4"/>
      <c r="BX1" s="5" t="s">
        <v>26</v>
      </c>
      <c r="BY1" s="3"/>
      <c r="BZ1" s="3"/>
      <c r="CA1" s="4"/>
      <c r="CB1" s="2" t="s">
        <v>27</v>
      </c>
      <c r="CC1" s="3" t="s">
        <v>28</v>
      </c>
      <c r="CD1" s="3"/>
      <c r="CE1" s="3"/>
      <c r="CF1" s="20"/>
      <c r="CG1" s="5" t="s">
        <v>29</v>
      </c>
      <c r="CH1" s="3"/>
      <c r="CI1" s="3"/>
      <c r="CJ1" s="21"/>
      <c r="CM1" s="13"/>
      <c r="CN1" s="15" t="s">
        <v>30</v>
      </c>
      <c r="CO1" s="22" t="s">
        <v>31</v>
      </c>
      <c r="CP1" s="3" t="s">
        <v>32</v>
      </c>
      <c r="CQ1" s="3"/>
      <c r="CR1" s="3"/>
      <c r="CS1" s="4"/>
      <c r="CT1" s="5" t="s">
        <v>33</v>
      </c>
      <c r="CU1" s="3"/>
      <c r="CV1" s="3"/>
      <c r="CW1" s="4"/>
      <c r="CX1" s="22" t="s">
        <v>34</v>
      </c>
      <c r="CY1" s="3" t="s">
        <v>35</v>
      </c>
      <c r="CZ1" s="3"/>
      <c r="DA1" s="3"/>
      <c r="DB1" s="4"/>
      <c r="DC1" s="5" t="s">
        <v>36</v>
      </c>
      <c r="DD1" s="3"/>
      <c r="DE1" s="3"/>
      <c r="DF1" s="23"/>
      <c r="DI1" s="24" t="s">
        <v>37</v>
      </c>
      <c r="DJ1" s="25" t="s">
        <v>38</v>
      </c>
      <c r="DK1" s="26"/>
      <c r="DL1" s="27"/>
      <c r="DM1" s="27"/>
      <c r="DO1" s="26"/>
      <c r="DP1" s="28"/>
      <c r="DR1" s="26"/>
      <c r="DS1" s="28"/>
      <c r="DT1" s="29"/>
      <c r="DU1" s="29"/>
    </row>
    <row r="2" spans="1:125" ht="16.5" thickBot="1" x14ac:dyDescent="0.3">
      <c r="A2" s="30" t="s">
        <v>39</v>
      </c>
      <c r="B2" s="31" t="s">
        <v>40</v>
      </c>
      <c r="C2" s="32" t="s">
        <v>41</v>
      </c>
      <c r="D2" s="33" t="s">
        <v>42</v>
      </c>
      <c r="E2" s="34" t="s">
        <v>43</v>
      </c>
      <c r="F2" s="32" t="s">
        <v>44</v>
      </c>
      <c r="G2" s="35" t="s">
        <v>41</v>
      </c>
      <c r="H2" s="32" t="s">
        <v>42</v>
      </c>
      <c r="I2" s="34" t="s">
        <v>43</v>
      </c>
      <c r="J2" s="32" t="s">
        <v>44</v>
      </c>
      <c r="K2" s="31" t="s">
        <v>40</v>
      </c>
      <c r="L2" s="32" t="s">
        <v>41</v>
      </c>
      <c r="M2" s="34" t="s">
        <v>45</v>
      </c>
      <c r="N2" s="34" t="s">
        <v>43</v>
      </c>
      <c r="O2" s="32" t="s">
        <v>44</v>
      </c>
      <c r="P2" s="36" t="s">
        <v>41</v>
      </c>
      <c r="Q2" s="32" t="s">
        <v>42</v>
      </c>
      <c r="R2" s="34" t="s">
        <v>43</v>
      </c>
      <c r="S2" s="37" t="s">
        <v>44</v>
      </c>
      <c r="T2" s="36" t="s">
        <v>41</v>
      </c>
      <c r="U2" s="32" t="s">
        <v>42</v>
      </c>
      <c r="V2" s="34" t="s">
        <v>43</v>
      </c>
      <c r="W2" s="37" t="s">
        <v>44</v>
      </c>
      <c r="X2" s="38"/>
      <c r="Y2" s="38"/>
      <c r="Z2" s="30" t="s">
        <v>46</v>
      </c>
      <c r="AA2" s="39" t="s">
        <v>40</v>
      </c>
      <c r="AB2" s="32" t="s">
        <v>41</v>
      </c>
      <c r="AC2" s="32" t="s">
        <v>42</v>
      </c>
      <c r="AD2" s="34" t="s">
        <v>43</v>
      </c>
      <c r="AE2" s="32" t="s">
        <v>44</v>
      </c>
      <c r="AF2" s="40"/>
      <c r="AG2" s="41" t="s">
        <v>40</v>
      </c>
      <c r="AH2" s="32" t="s">
        <v>41</v>
      </c>
      <c r="AI2" s="32" t="s">
        <v>42</v>
      </c>
      <c r="AJ2" s="34" t="s">
        <v>43</v>
      </c>
      <c r="AK2" s="32" t="s">
        <v>44</v>
      </c>
      <c r="AL2" s="36" t="s">
        <v>41</v>
      </c>
      <c r="AM2" s="32" t="s">
        <v>42</v>
      </c>
      <c r="AN2" s="34" t="s">
        <v>43</v>
      </c>
      <c r="AO2" s="32" t="s">
        <v>44</v>
      </c>
      <c r="AP2" s="38"/>
      <c r="AQ2" s="38"/>
      <c r="AR2" s="14"/>
      <c r="AS2" s="30" t="s">
        <v>47</v>
      </c>
      <c r="AT2" s="31" t="s">
        <v>40</v>
      </c>
      <c r="AU2" s="32" t="s">
        <v>41</v>
      </c>
      <c r="AV2" s="32" t="s">
        <v>45</v>
      </c>
      <c r="AW2" s="32" t="s">
        <v>48</v>
      </c>
      <c r="AX2" s="32" t="s">
        <v>44</v>
      </c>
      <c r="AY2" s="36" t="s">
        <v>41</v>
      </c>
      <c r="AZ2" s="32" t="s">
        <v>42</v>
      </c>
      <c r="BA2" s="42" t="s">
        <v>43</v>
      </c>
      <c r="BB2" s="32" t="s">
        <v>44</v>
      </c>
      <c r="BC2" s="31" t="s">
        <v>40</v>
      </c>
      <c r="BD2" s="32" t="s">
        <v>41</v>
      </c>
      <c r="BE2" s="32" t="s">
        <v>42</v>
      </c>
      <c r="BF2" s="42" t="s">
        <v>43</v>
      </c>
      <c r="BG2" s="32" t="s">
        <v>44</v>
      </c>
      <c r="BH2" s="36" t="s">
        <v>41</v>
      </c>
      <c r="BI2" s="32" t="s">
        <v>42</v>
      </c>
      <c r="BJ2" s="42" t="s">
        <v>43</v>
      </c>
      <c r="BK2" s="37" t="s">
        <v>44</v>
      </c>
      <c r="BL2" s="36" t="s">
        <v>41</v>
      </c>
      <c r="BM2" s="32" t="s">
        <v>42</v>
      </c>
      <c r="BN2" s="42" t="s">
        <v>43</v>
      </c>
      <c r="BO2" s="37" t="s">
        <v>44</v>
      </c>
      <c r="BP2" s="38"/>
      <c r="BQ2" s="38"/>
      <c r="BR2" s="43" t="s">
        <v>49</v>
      </c>
      <c r="BS2" s="39" t="s">
        <v>40</v>
      </c>
      <c r="BT2" s="32" t="s">
        <v>41</v>
      </c>
      <c r="BU2" s="32" t="s">
        <v>42</v>
      </c>
      <c r="BV2" s="34" t="s">
        <v>43</v>
      </c>
      <c r="BW2" s="32" t="s">
        <v>44</v>
      </c>
      <c r="BX2" s="44" t="s">
        <v>41</v>
      </c>
      <c r="BY2" s="45" t="s">
        <v>45</v>
      </c>
      <c r="BZ2" s="45" t="s">
        <v>48</v>
      </c>
      <c r="CA2" s="46" t="s">
        <v>50</v>
      </c>
      <c r="CB2" s="39" t="s">
        <v>40</v>
      </c>
      <c r="CC2" s="32" t="s">
        <v>41</v>
      </c>
      <c r="CD2" s="32" t="s">
        <v>42</v>
      </c>
      <c r="CE2" s="34" t="s">
        <v>43</v>
      </c>
      <c r="CF2" s="32" t="s">
        <v>44</v>
      </c>
      <c r="CG2" s="36" t="s">
        <v>41</v>
      </c>
      <c r="CH2" s="32" t="s">
        <v>42</v>
      </c>
      <c r="CI2" s="34" t="s">
        <v>43</v>
      </c>
      <c r="CJ2" s="37" t="s">
        <v>44</v>
      </c>
      <c r="CM2" s="38"/>
      <c r="CN2" s="30" t="s">
        <v>51</v>
      </c>
      <c r="CO2" s="31" t="s">
        <v>40</v>
      </c>
      <c r="CP2" s="32" t="s">
        <v>41</v>
      </c>
      <c r="CQ2" s="32" t="s">
        <v>42</v>
      </c>
      <c r="CR2" s="32" t="s">
        <v>43</v>
      </c>
      <c r="CS2" s="32" t="s">
        <v>44</v>
      </c>
      <c r="CT2" s="36" t="s">
        <v>41</v>
      </c>
      <c r="CU2" s="32" t="s">
        <v>42</v>
      </c>
      <c r="CV2" s="34" t="s">
        <v>43</v>
      </c>
      <c r="CW2" s="32" t="s">
        <v>44</v>
      </c>
      <c r="CX2" s="31" t="s">
        <v>40</v>
      </c>
      <c r="CY2" s="47" t="s">
        <v>41</v>
      </c>
      <c r="CZ2" s="48" t="s">
        <v>42</v>
      </c>
      <c r="DA2" s="48" t="s">
        <v>43</v>
      </c>
      <c r="DB2" s="47" t="s">
        <v>44</v>
      </c>
      <c r="DC2" s="36" t="s">
        <v>41</v>
      </c>
      <c r="DD2" s="49" t="s">
        <v>52</v>
      </c>
      <c r="DE2" s="34" t="s">
        <v>43</v>
      </c>
      <c r="DF2" s="50" t="s">
        <v>53</v>
      </c>
      <c r="DI2" s="234" t="s">
        <v>191</v>
      </c>
      <c r="DJ2" s="51"/>
      <c r="DK2" s="52" t="s">
        <v>55</v>
      </c>
      <c r="DL2" s="53" t="s">
        <v>56</v>
      </c>
      <c r="DM2" s="54" t="s">
        <v>57</v>
      </c>
      <c r="DO2" s="55" t="s">
        <v>58</v>
      </c>
      <c r="DP2" s="28"/>
      <c r="DR2" s="26"/>
      <c r="DS2" s="28"/>
      <c r="DT2" s="56"/>
      <c r="DU2" s="56"/>
    </row>
    <row r="3" spans="1:125" ht="16.5" thickTop="1" x14ac:dyDescent="0.25">
      <c r="A3" s="57" t="s">
        <v>59</v>
      </c>
      <c r="B3" s="58">
        <v>40</v>
      </c>
      <c r="C3" s="59">
        <v>113</v>
      </c>
      <c r="D3" s="60">
        <f>C3-B3</f>
        <v>73</v>
      </c>
      <c r="E3" s="61">
        <v>35</v>
      </c>
      <c r="F3" s="59">
        <v>78</v>
      </c>
      <c r="G3" s="62">
        <v>120</v>
      </c>
      <c r="H3" s="61">
        <f>G3-B3</f>
        <v>80</v>
      </c>
      <c r="I3" s="61">
        <v>32</v>
      </c>
      <c r="J3" s="59">
        <v>47</v>
      </c>
      <c r="K3" s="58">
        <v>40</v>
      </c>
      <c r="L3" s="63">
        <v>116</v>
      </c>
      <c r="M3" s="64">
        <f>L3-K3</f>
        <v>76</v>
      </c>
      <c r="N3" s="61">
        <v>35</v>
      </c>
      <c r="O3" s="65">
        <v>31</v>
      </c>
      <c r="P3" s="66">
        <v>115</v>
      </c>
      <c r="Q3" s="61">
        <f>P3-K3</f>
        <v>75</v>
      </c>
      <c r="R3" s="61">
        <v>40</v>
      </c>
      <c r="S3" s="67">
        <v>511</v>
      </c>
      <c r="T3" s="66">
        <v>115</v>
      </c>
      <c r="U3" s="61">
        <f>T3-K3</f>
        <v>75</v>
      </c>
      <c r="V3" s="61">
        <v>37</v>
      </c>
      <c r="W3" s="68">
        <v>39</v>
      </c>
      <c r="X3" s="69"/>
      <c r="Y3" s="69"/>
      <c r="Z3" s="57" t="s">
        <v>59</v>
      </c>
      <c r="AA3" s="58">
        <v>40</v>
      </c>
      <c r="AB3" s="70">
        <v>121</v>
      </c>
      <c r="AC3" s="71">
        <f>AB3-AA3</f>
        <v>81</v>
      </c>
      <c r="AD3" s="72">
        <v>33</v>
      </c>
      <c r="AE3" s="73">
        <v>55</v>
      </c>
      <c r="AF3" s="74"/>
      <c r="AG3" s="58">
        <v>40</v>
      </c>
      <c r="AH3" s="70"/>
      <c r="AI3" s="75"/>
      <c r="AJ3" s="72"/>
      <c r="AK3" s="71"/>
      <c r="AL3" s="76"/>
      <c r="AM3" s="71"/>
      <c r="AN3" s="72"/>
      <c r="AO3" s="71"/>
      <c r="AP3" s="69"/>
      <c r="AQ3" s="69"/>
      <c r="AR3" s="77"/>
      <c r="AS3" s="78" t="s">
        <v>59</v>
      </c>
      <c r="AT3" s="58">
        <v>40</v>
      </c>
      <c r="AU3" s="79"/>
      <c r="AV3" s="80"/>
      <c r="AW3" s="80"/>
      <c r="AX3" s="79"/>
      <c r="AY3" s="81">
        <v>122</v>
      </c>
      <c r="AZ3" s="82">
        <f>AY3-AT3</f>
        <v>82</v>
      </c>
      <c r="BA3" s="82">
        <v>39</v>
      </c>
      <c r="BB3" s="79">
        <v>57</v>
      </c>
      <c r="BC3" s="58">
        <v>40</v>
      </c>
      <c r="BD3" s="79">
        <v>122</v>
      </c>
      <c r="BE3" s="82">
        <f>BD3-BC3</f>
        <v>82</v>
      </c>
      <c r="BF3" s="82">
        <v>38</v>
      </c>
      <c r="BG3" s="79">
        <v>44</v>
      </c>
      <c r="BH3" s="81"/>
      <c r="BI3" s="82"/>
      <c r="BJ3" s="83"/>
      <c r="BK3" s="84"/>
      <c r="BL3" s="81">
        <v>114</v>
      </c>
      <c r="BM3" s="82">
        <f>BL3-BC3</f>
        <v>74</v>
      </c>
      <c r="BN3" s="83">
        <v>37</v>
      </c>
      <c r="BO3" s="84">
        <v>39</v>
      </c>
      <c r="BP3" s="69"/>
      <c r="BR3" s="78" t="s">
        <v>59</v>
      </c>
      <c r="BS3" s="58">
        <v>40</v>
      </c>
      <c r="BT3" s="79">
        <v>124</v>
      </c>
      <c r="BU3" s="82">
        <f>BT3-BS3</f>
        <v>84</v>
      </c>
      <c r="BV3" s="82">
        <v>44</v>
      </c>
      <c r="BW3" s="85">
        <v>43</v>
      </c>
      <c r="BX3" s="81"/>
      <c r="BY3" s="82"/>
      <c r="BZ3" s="86"/>
      <c r="CA3" s="86"/>
      <c r="CB3" s="58">
        <v>40</v>
      </c>
      <c r="CC3" s="79">
        <v>113</v>
      </c>
      <c r="CD3" s="82">
        <f>CC3-CB3</f>
        <v>73</v>
      </c>
      <c r="CE3" s="82">
        <v>36</v>
      </c>
      <c r="CF3" s="79">
        <v>57</v>
      </c>
      <c r="CG3" s="81"/>
      <c r="CH3" s="82"/>
      <c r="CI3" s="82"/>
      <c r="CJ3" s="87"/>
      <c r="CK3" s="56"/>
      <c r="CL3" s="56"/>
      <c r="CN3" s="78" t="s">
        <v>59</v>
      </c>
      <c r="CO3" s="58">
        <v>40</v>
      </c>
      <c r="CP3" s="88">
        <v>119</v>
      </c>
      <c r="CQ3" s="79">
        <f>CP3-CO3</f>
        <v>79</v>
      </c>
      <c r="CR3" s="89">
        <v>39</v>
      </c>
      <c r="CS3" s="79">
        <v>42</v>
      </c>
      <c r="CT3" s="90">
        <v>112</v>
      </c>
      <c r="CU3" s="79">
        <f>CT3-CO3</f>
        <v>72</v>
      </c>
      <c r="CV3" s="89"/>
      <c r="CW3" s="79">
        <v>43</v>
      </c>
      <c r="CX3" s="58">
        <v>40</v>
      </c>
      <c r="CY3" s="79">
        <v>124</v>
      </c>
      <c r="CZ3" s="82">
        <f>CY3-CX3</f>
        <v>84</v>
      </c>
      <c r="DA3" s="82">
        <v>39</v>
      </c>
      <c r="DB3" s="79">
        <v>58</v>
      </c>
      <c r="DC3" s="81"/>
      <c r="DD3" s="82"/>
      <c r="DE3" s="82"/>
      <c r="DF3" s="91"/>
      <c r="DG3" s="56"/>
      <c r="DH3" s="56"/>
      <c r="DI3" s="234" t="s">
        <v>192</v>
      </c>
      <c r="DJ3" s="92" t="s">
        <v>59</v>
      </c>
      <c r="DK3" s="93">
        <f t="shared" ref="DK3:DK13" si="0">COUNT(C3,G3,L3,P3,AB3,T3,AU3,BL3,AH3,AL3,CP3,AY3,BD3,BH3,BT3,BX3,CC3,CG3,CT3,CY3)</f>
        <v>14</v>
      </c>
      <c r="DL3" s="94">
        <f t="shared" ref="DL3:DL13" si="1">SUM(T3,BH3,BT3,BX3,CC3,C3,G3,L3,P3,AB3,AH3,AL3,CP3,AY3,BD3,CG3,CT3,CY3,AU3,BL3)/DK3</f>
        <v>117.85714285714286</v>
      </c>
      <c r="DM3" s="94">
        <f t="shared" ref="DM3:DM13" si="2">SUM(U3,D3,H3,M3,Q3,AC3,AI3,AM3,CQ3,AZ3,BE3,CH3,,BI3,BU3,BY3,CD3,CU3,CZ3,AV3,BM3)/(DK3)</f>
        <v>77.857142857142861</v>
      </c>
      <c r="DN3" s="95" t="s">
        <v>61</v>
      </c>
      <c r="DO3" s="96" t="s">
        <v>62</v>
      </c>
      <c r="DP3" s="28"/>
      <c r="DR3" s="26"/>
      <c r="DS3" s="28"/>
      <c r="DT3" s="56"/>
      <c r="DU3" s="56"/>
    </row>
    <row r="4" spans="1:125" x14ac:dyDescent="0.25">
      <c r="A4" s="97" t="s">
        <v>63</v>
      </c>
      <c r="B4" s="58">
        <v>27</v>
      </c>
      <c r="C4" s="71"/>
      <c r="D4" s="60"/>
      <c r="E4" s="60"/>
      <c r="F4" s="71"/>
      <c r="G4" s="98">
        <v>110</v>
      </c>
      <c r="H4" s="60">
        <f>G4-B4</f>
        <v>83</v>
      </c>
      <c r="I4" s="60">
        <v>38</v>
      </c>
      <c r="J4" s="71">
        <v>45.5</v>
      </c>
      <c r="K4" s="58">
        <v>28</v>
      </c>
      <c r="L4" s="71"/>
      <c r="M4" s="99"/>
      <c r="N4" s="60"/>
      <c r="O4" s="71"/>
      <c r="P4" s="100">
        <v>105</v>
      </c>
      <c r="Q4" s="60">
        <f>P4-K4</f>
        <v>77</v>
      </c>
      <c r="R4" s="60">
        <v>33</v>
      </c>
      <c r="S4" s="101">
        <v>501</v>
      </c>
      <c r="T4" s="100">
        <v>97</v>
      </c>
      <c r="U4" s="60">
        <f>T4-K4</f>
        <v>69</v>
      </c>
      <c r="V4" s="60">
        <v>35</v>
      </c>
      <c r="W4" s="102">
        <v>39</v>
      </c>
      <c r="X4" s="69"/>
      <c r="Y4" s="69"/>
      <c r="Z4" s="103" t="s">
        <v>63</v>
      </c>
      <c r="AA4" s="58">
        <v>28</v>
      </c>
      <c r="AB4" s="70">
        <v>105</v>
      </c>
      <c r="AC4" s="71">
        <f>AB4-AA4</f>
        <v>77</v>
      </c>
      <c r="AD4" s="72">
        <v>38</v>
      </c>
      <c r="AE4" s="71">
        <v>56</v>
      </c>
      <c r="AF4" s="104" t="s">
        <v>64</v>
      </c>
      <c r="AG4" s="58">
        <v>29</v>
      </c>
      <c r="AH4" s="70"/>
      <c r="AI4" s="71"/>
      <c r="AJ4" s="72"/>
      <c r="AK4" s="71"/>
      <c r="AL4" s="76"/>
      <c r="AM4" s="71"/>
      <c r="AN4" s="72"/>
      <c r="AO4" s="71"/>
      <c r="AP4" s="69"/>
      <c r="AQ4" s="69"/>
      <c r="AR4" s="77"/>
      <c r="AS4" s="103" t="s">
        <v>63</v>
      </c>
      <c r="AT4" s="58">
        <v>29</v>
      </c>
      <c r="AU4" s="79"/>
      <c r="AV4" s="82"/>
      <c r="AW4" s="82"/>
      <c r="AX4" s="79"/>
      <c r="AY4" s="81"/>
      <c r="AZ4" s="82"/>
      <c r="BA4" s="82"/>
      <c r="BB4" s="79"/>
      <c r="BC4" s="58">
        <v>29</v>
      </c>
      <c r="BD4" s="79"/>
      <c r="BE4" s="82"/>
      <c r="BF4" s="82"/>
      <c r="BG4" s="79"/>
      <c r="BH4" s="81"/>
      <c r="BI4" s="82"/>
      <c r="BJ4" s="82"/>
      <c r="BK4" s="87"/>
      <c r="BL4" s="81"/>
      <c r="BM4" s="82"/>
      <c r="BN4" s="82"/>
      <c r="BO4" s="87"/>
      <c r="BP4" s="69"/>
      <c r="BR4" s="103" t="s">
        <v>63</v>
      </c>
      <c r="BS4" s="58">
        <v>29</v>
      </c>
      <c r="BT4" s="79"/>
      <c r="BU4" s="82"/>
      <c r="BV4" s="82"/>
      <c r="BW4" s="85"/>
      <c r="BX4" s="81"/>
      <c r="BY4" s="82"/>
      <c r="BZ4" s="85"/>
      <c r="CA4" s="85"/>
      <c r="CB4" s="58">
        <v>29</v>
      </c>
      <c r="CC4" s="79"/>
      <c r="CD4" s="82"/>
      <c r="CE4" s="82"/>
      <c r="CF4" s="79"/>
      <c r="CG4" s="81"/>
      <c r="CH4" s="82"/>
      <c r="CI4" s="82"/>
      <c r="CJ4" s="87"/>
      <c r="CK4" s="56"/>
      <c r="CL4" s="56"/>
      <c r="CN4" s="103" t="s">
        <v>63</v>
      </c>
      <c r="CO4" s="58">
        <v>29</v>
      </c>
      <c r="CP4" s="105"/>
      <c r="CQ4" s="79"/>
      <c r="CR4" s="89"/>
      <c r="CS4" s="79"/>
      <c r="CT4" s="90"/>
      <c r="CU4" s="79"/>
      <c r="CV4" s="89"/>
      <c r="CW4" s="79"/>
      <c r="CX4" s="58">
        <v>29</v>
      </c>
      <c r="CY4" s="79"/>
      <c r="CZ4" s="82"/>
      <c r="DA4" s="82"/>
      <c r="DB4" s="79"/>
      <c r="DC4" s="81"/>
      <c r="DD4" s="82"/>
      <c r="DE4" s="82"/>
      <c r="DF4" s="106"/>
      <c r="DG4" s="56"/>
      <c r="DH4" s="56"/>
      <c r="DI4" s="107" t="s">
        <v>54</v>
      </c>
      <c r="DJ4" s="108" t="s">
        <v>63</v>
      </c>
      <c r="DK4" s="93">
        <f t="shared" si="0"/>
        <v>4</v>
      </c>
      <c r="DL4" s="94">
        <f t="shared" si="1"/>
        <v>104.25</v>
      </c>
      <c r="DM4" s="94">
        <f t="shared" si="2"/>
        <v>76.5</v>
      </c>
      <c r="DN4" s="95"/>
      <c r="DO4" s="109"/>
      <c r="DP4" s="110" t="s">
        <v>66</v>
      </c>
      <c r="DQ4" s="111"/>
      <c r="DR4" s="112"/>
      <c r="DS4" s="110" t="s">
        <v>52</v>
      </c>
      <c r="DT4" s="56"/>
      <c r="DU4" s="56"/>
    </row>
    <row r="5" spans="1:125" x14ac:dyDescent="0.25">
      <c r="A5" s="97" t="s">
        <v>67</v>
      </c>
      <c r="B5" s="58">
        <v>23</v>
      </c>
      <c r="C5" s="71">
        <v>90</v>
      </c>
      <c r="D5" s="60">
        <f t="shared" ref="D5:D40" si="3">C5-B5</f>
        <v>67</v>
      </c>
      <c r="E5" s="60">
        <v>31</v>
      </c>
      <c r="F5" s="73">
        <v>59</v>
      </c>
      <c r="G5" s="98">
        <v>89</v>
      </c>
      <c r="H5" s="60">
        <f t="shared" ref="H5:H39" si="4">G5-B5</f>
        <v>66</v>
      </c>
      <c r="I5" s="113">
        <v>27</v>
      </c>
      <c r="J5" s="73">
        <v>36.5</v>
      </c>
      <c r="K5" s="58">
        <v>22</v>
      </c>
      <c r="L5" s="71">
        <v>101</v>
      </c>
      <c r="M5" s="99">
        <f>L5-K5</f>
        <v>79</v>
      </c>
      <c r="N5" s="60">
        <v>32</v>
      </c>
      <c r="O5" s="71">
        <v>39</v>
      </c>
      <c r="P5" s="100">
        <v>91</v>
      </c>
      <c r="Q5" s="60">
        <f t="shared" ref="Q5:Q40" si="5">P5-K5</f>
        <v>69</v>
      </c>
      <c r="R5" s="113">
        <v>28</v>
      </c>
      <c r="S5" s="114">
        <v>19</v>
      </c>
      <c r="T5" s="100">
        <v>97</v>
      </c>
      <c r="U5" s="60">
        <f t="shared" ref="U5:U38" si="6">T5-K5</f>
        <v>75</v>
      </c>
      <c r="V5" s="113">
        <v>28</v>
      </c>
      <c r="W5" s="115">
        <v>34</v>
      </c>
      <c r="X5" s="69"/>
      <c r="Y5" s="69"/>
      <c r="Z5" s="97" t="s">
        <v>67</v>
      </c>
      <c r="AA5" s="58">
        <v>23</v>
      </c>
      <c r="AB5" s="70">
        <v>88</v>
      </c>
      <c r="AC5" s="71">
        <f t="shared" ref="AC5:AC36" si="7">AB5-AA5</f>
        <v>65</v>
      </c>
      <c r="AD5" s="72">
        <v>30</v>
      </c>
      <c r="AE5" s="73">
        <v>42.5</v>
      </c>
      <c r="AF5" s="104" t="s">
        <v>68</v>
      </c>
      <c r="AG5" s="58">
        <v>22</v>
      </c>
      <c r="AH5" s="70">
        <v>91</v>
      </c>
      <c r="AI5" s="71">
        <f>AH5-AG5</f>
        <v>69</v>
      </c>
      <c r="AJ5" s="72">
        <v>30</v>
      </c>
      <c r="AK5" s="73">
        <v>61</v>
      </c>
      <c r="AL5" s="76">
        <v>90</v>
      </c>
      <c r="AM5" s="71">
        <f>AL5-AG5</f>
        <v>68</v>
      </c>
      <c r="AN5" s="72">
        <v>33</v>
      </c>
      <c r="AO5" s="73">
        <v>27</v>
      </c>
      <c r="AP5" s="69"/>
      <c r="AQ5" s="69"/>
      <c r="AR5" s="77"/>
      <c r="AS5" s="97" t="s">
        <v>67</v>
      </c>
      <c r="AT5" s="58">
        <v>22</v>
      </c>
      <c r="AU5" s="79">
        <v>93</v>
      </c>
      <c r="AV5" s="82">
        <f>AU5-AT5</f>
        <v>71</v>
      </c>
      <c r="AW5" s="82">
        <v>30</v>
      </c>
      <c r="AX5" s="79">
        <v>15</v>
      </c>
      <c r="AY5" s="81">
        <v>88</v>
      </c>
      <c r="AZ5" s="82">
        <f>AY5-AT5</f>
        <v>66</v>
      </c>
      <c r="BA5" s="116">
        <v>27</v>
      </c>
      <c r="BB5" s="117">
        <v>44</v>
      </c>
      <c r="BC5" s="58">
        <v>21</v>
      </c>
      <c r="BD5" s="79">
        <v>92</v>
      </c>
      <c r="BE5" s="82">
        <f>BD5-BC5</f>
        <v>71</v>
      </c>
      <c r="BF5" s="82">
        <v>33</v>
      </c>
      <c r="BG5" s="117">
        <v>36.5</v>
      </c>
      <c r="BH5" s="81"/>
      <c r="BI5" s="82"/>
      <c r="BJ5" s="82"/>
      <c r="BK5" s="87"/>
      <c r="BL5" s="81">
        <v>92</v>
      </c>
      <c r="BM5" s="82">
        <f>BL5-BC5</f>
        <v>71</v>
      </c>
      <c r="BN5" s="82">
        <v>36</v>
      </c>
      <c r="BO5" s="118">
        <v>34.5</v>
      </c>
      <c r="BP5" s="69"/>
      <c r="BR5" s="103" t="s">
        <v>67</v>
      </c>
      <c r="BS5" s="58">
        <v>21</v>
      </c>
      <c r="BT5" s="79">
        <v>91</v>
      </c>
      <c r="BU5" s="82">
        <f>BT5-BS5</f>
        <v>70</v>
      </c>
      <c r="BV5" s="82">
        <v>31</v>
      </c>
      <c r="BW5" s="85">
        <v>33.5</v>
      </c>
      <c r="BX5" s="81">
        <v>98</v>
      </c>
      <c r="BY5" s="82">
        <f>BX5-BS5</f>
        <v>77</v>
      </c>
      <c r="BZ5" s="85">
        <v>32</v>
      </c>
      <c r="CA5" s="86" t="s">
        <v>69</v>
      </c>
      <c r="CB5" s="58">
        <v>21</v>
      </c>
      <c r="CC5" s="79"/>
      <c r="CD5" s="82"/>
      <c r="CE5" s="116"/>
      <c r="CF5" s="79"/>
      <c r="CG5" s="81"/>
      <c r="CH5" s="82" t="s">
        <v>70</v>
      </c>
      <c r="CI5" s="82"/>
      <c r="CJ5" s="87"/>
      <c r="CK5" s="56"/>
      <c r="CL5" s="56"/>
      <c r="CN5" s="97" t="s">
        <v>67</v>
      </c>
      <c r="CO5" s="58">
        <v>20</v>
      </c>
      <c r="CP5" s="105">
        <v>97</v>
      </c>
      <c r="CQ5" s="79">
        <f>CP5-CO5</f>
        <v>77</v>
      </c>
      <c r="CR5" s="89">
        <v>32</v>
      </c>
      <c r="CS5" s="79">
        <v>37</v>
      </c>
      <c r="CT5" s="90">
        <v>86</v>
      </c>
      <c r="CU5" s="79">
        <f>CT5-CO5</f>
        <v>66</v>
      </c>
      <c r="CV5" s="89">
        <v>31</v>
      </c>
      <c r="CW5" s="117">
        <v>24</v>
      </c>
      <c r="CX5" s="58">
        <v>21</v>
      </c>
      <c r="CY5" s="79"/>
      <c r="CZ5" s="82"/>
      <c r="DA5" s="82"/>
      <c r="DB5" s="79"/>
      <c r="DC5" s="81"/>
      <c r="DD5" s="82"/>
      <c r="DE5" s="82"/>
      <c r="DF5" s="106"/>
      <c r="DG5" s="56"/>
      <c r="DH5" s="56"/>
      <c r="DI5" s="107" t="s">
        <v>60</v>
      </c>
      <c r="DJ5" s="108" t="s">
        <v>67</v>
      </c>
      <c r="DK5" s="93">
        <f t="shared" si="0"/>
        <v>16</v>
      </c>
      <c r="DL5" s="94">
        <f t="shared" si="1"/>
        <v>92.125</v>
      </c>
      <c r="DM5" s="94">
        <f t="shared" si="2"/>
        <v>70.4375</v>
      </c>
      <c r="DN5" s="95" t="s">
        <v>61</v>
      </c>
      <c r="DO5" s="119" t="s">
        <v>72</v>
      </c>
      <c r="DP5" s="120">
        <v>86.27</v>
      </c>
      <c r="DQ5" s="121">
        <v>1</v>
      </c>
      <c r="DR5" s="119" t="s">
        <v>73</v>
      </c>
      <c r="DS5" s="120">
        <v>70.44</v>
      </c>
      <c r="DT5" s="56"/>
      <c r="DU5" s="56"/>
    </row>
    <row r="6" spans="1:125" x14ac:dyDescent="0.25">
      <c r="A6" s="97" t="s">
        <v>74</v>
      </c>
      <c r="B6" s="58">
        <v>23</v>
      </c>
      <c r="C6" s="71">
        <v>93</v>
      </c>
      <c r="D6" s="60">
        <f t="shared" si="3"/>
        <v>70</v>
      </c>
      <c r="E6" s="113">
        <v>29</v>
      </c>
      <c r="F6" s="71">
        <v>64</v>
      </c>
      <c r="G6" s="98">
        <v>92</v>
      </c>
      <c r="H6" s="60">
        <f t="shared" si="4"/>
        <v>69</v>
      </c>
      <c r="I6" s="60">
        <v>33</v>
      </c>
      <c r="J6" s="73">
        <v>37.5</v>
      </c>
      <c r="K6" s="58">
        <v>22</v>
      </c>
      <c r="L6" s="71">
        <v>89</v>
      </c>
      <c r="M6" s="99">
        <f t="shared" ref="M6:M38" si="8">L6-K6</f>
        <v>67</v>
      </c>
      <c r="N6" s="60">
        <v>31</v>
      </c>
      <c r="O6" s="73">
        <v>28</v>
      </c>
      <c r="P6" s="100"/>
      <c r="Q6" s="60"/>
      <c r="R6" s="113"/>
      <c r="S6" s="114"/>
      <c r="T6" s="100">
        <v>102</v>
      </c>
      <c r="U6" s="60">
        <f t="shared" si="6"/>
        <v>80</v>
      </c>
      <c r="V6" s="60">
        <v>35</v>
      </c>
      <c r="W6" s="115">
        <v>34</v>
      </c>
      <c r="X6" s="69"/>
      <c r="Y6" s="69"/>
      <c r="Z6" s="97" t="s">
        <v>74</v>
      </c>
      <c r="AA6" s="58">
        <v>22</v>
      </c>
      <c r="AB6" s="70">
        <v>88</v>
      </c>
      <c r="AC6" s="71">
        <f t="shared" si="7"/>
        <v>66</v>
      </c>
      <c r="AD6" s="122">
        <v>29</v>
      </c>
      <c r="AE6" s="73">
        <v>50</v>
      </c>
      <c r="AF6" s="104" t="s">
        <v>75</v>
      </c>
      <c r="AG6" s="58">
        <v>21</v>
      </c>
      <c r="AH6" s="70">
        <v>95</v>
      </c>
      <c r="AI6" s="71">
        <f t="shared" ref="AI6:AI36" si="9">AH6-AG6</f>
        <v>74</v>
      </c>
      <c r="AJ6" s="72">
        <v>30</v>
      </c>
      <c r="AK6" s="71">
        <v>64</v>
      </c>
      <c r="AL6" s="76">
        <v>97</v>
      </c>
      <c r="AM6" s="71">
        <f t="shared" ref="AM6:AM37" si="10">AL6-AG6</f>
        <v>76</v>
      </c>
      <c r="AN6" s="72">
        <v>38</v>
      </c>
      <c r="AO6" s="71">
        <v>34.5</v>
      </c>
      <c r="AP6" s="69"/>
      <c r="AQ6" s="69"/>
      <c r="AR6" s="77"/>
      <c r="AS6" s="97" t="s">
        <v>74</v>
      </c>
      <c r="AT6" s="58">
        <v>21</v>
      </c>
      <c r="AU6" s="79">
        <v>97</v>
      </c>
      <c r="AV6" s="82">
        <f t="shared" ref="AV6:AV37" si="11">AU6-AT6</f>
        <v>76</v>
      </c>
      <c r="AW6" s="82">
        <v>31</v>
      </c>
      <c r="AX6" s="79">
        <v>14</v>
      </c>
      <c r="AY6" s="81">
        <v>90</v>
      </c>
      <c r="AZ6" s="82">
        <f t="shared" ref="AZ6:AZ38" si="12">AY6-AT6</f>
        <v>69</v>
      </c>
      <c r="BA6" s="82">
        <v>38</v>
      </c>
      <c r="BB6" s="117">
        <v>44</v>
      </c>
      <c r="BC6" s="58">
        <v>20</v>
      </c>
      <c r="BD6" s="79"/>
      <c r="BE6" s="82"/>
      <c r="BF6" s="82"/>
      <c r="BG6" s="79"/>
      <c r="BH6" s="81"/>
      <c r="BI6" s="82"/>
      <c r="BJ6" s="82"/>
      <c r="BK6" s="87"/>
      <c r="BL6" s="81">
        <v>101</v>
      </c>
      <c r="BM6" s="82">
        <f t="shared" ref="BM6:BM34" si="13">BL6-BC6</f>
        <v>81</v>
      </c>
      <c r="BN6" s="82">
        <v>38</v>
      </c>
      <c r="BO6" s="87">
        <v>43</v>
      </c>
      <c r="BP6" s="69"/>
      <c r="BR6" s="103" t="s">
        <v>74</v>
      </c>
      <c r="BS6" s="58">
        <v>21</v>
      </c>
      <c r="BT6" s="79">
        <v>95</v>
      </c>
      <c r="BU6" s="82">
        <f t="shared" ref="BU6:BU38" si="14">BT6-BS6</f>
        <v>74</v>
      </c>
      <c r="BV6" s="82">
        <v>32</v>
      </c>
      <c r="BW6" s="85">
        <v>38.5</v>
      </c>
      <c r="BX6" s="81">
        <v>84</v>
      </c>
      <c r="BY6" s="82">
        <f t="shared" ref="BY6:BY38" si="15">BX6-BS6</f>
        <v>63</v>
      </c>
      <c r="BZ6" s="123">
        <v>29</v>
      </c>
      <c r="CA6" s="86" t="s">
        <v>76</v>
      </c>
      <c r="CB6" s="58">
        <v>20</v>
      </c>
      <c r="CC6" s="79"/>
      <c r="CD6" s="82"/>
      <c r="CE6" s="116"/>
      <c r="CF6" s="79"/>
      <c r="CG6" s="81"/>
      <c r="CH6" s="82"/>
      <c r="CI6" s="82"/>
      <c r="CJ6" s="87"/>
      <c r="CK6" s="56"/>
      <c r="CL6" s="56"/>
      <c r="CN6" s="97" t="s">
        <v>74</v>
      </c>
      <c r="CO6" s="58">
        <v>20</v>
      </c>
      <c r="CP6" s="105"/>
      <c r="CQ6" s="79"/>
      <c r="CR6" s="89"/>
      <c r="CS6" s="79"/>
      <c r="CT6" s="90">
        <v>92</v>
      </c>
      <c r="CU6" s="79">
        <f t="shared" ref="CU6:CU39" si="16">CT6-CO6</f>
        <v>72</v>
      </c>
      <c r="CV6" s="89">
        <v>31</v>
      </c>
      <c r="CW6" s="117">
        <v>31</v>
      </c>
      <c r="CX6" s="58">
        <v>19</v>
      </c>
      <c r="CY6" s="79">
        <v>92</v>
      </c>
      <c r="CZ6" s="82">
        <f t="shared" ref="CZ6:CZ38" si="17">CY6-CX6</f>
        <v>73</v>
      </c>
      <c r="DA6" s="82">
        <v>32</v>
      </c>
      <c r="DB6" s="79">
        <v>55</v>
      </c>
      <c r="DC6" s="81"/>
      <c r="DD6" s="82"/>
      <c r="DE6" s="82"/>
      <c r="DF6" s="106"/>
      <c r="DG6" s="56"/>
      <c r="DH6" s="56"/>
      <c r="DI6" s="107" t="s">
        <v>65</v>
      </c>
      <c r="DJ6" s="103" t="s">
        <v>74</v>
      </c>
      <c r="DK6" s="93">
        <f t="shared" si="0"/>
        <v>14</v>
      </c>
      <c r="DL6" s="94">
        <f t="shared" si="1"/>
        <v>93.357142857142861</v>
      </c>
      <c r="DM6" s="94">
        <f t="shared" si="2"/>
        <v>72.142857142857139</v>
      </c>
      <c r="DN6" s="95" t="s">
        <v>61</v>
      </c>
      <c r="DO6" s="125" t="s">
        <v>77</v>
      </c>
      <c r="DP6" s="126">
        <v>86.94</v>
      </c>
      <c r="DQ6" s="127">
        <f>DQ5+1</f>
        <v>2</v>
      </c>
      <c r="DR6" s="125" t="s">
        <v>78</v>
      </c>
      <c r="DS6" s="126">
        <v>70.44</v>
      </c>
      <c r="DT6" s="56"/>
      <c r="DU6" s="56"/>
    </row>
    <row r="7" spans="1:125" x14ac:dyDescent="0.25">
      <c r="A7" s="97" t="s">
        <v>79</v>
      </c>
      <c r="B7" s="58">
        <v>14</v>
      </c>
      <c r="C7" s="71"/>
      <c r="D7" s="60"/>
      <c r="E7" s="60"/>
      <c r="F7" s="71"/>
      <c r="G7" s="98">
        <v>91</v>
      </c>
      <c r="H7" s="60">
        <f t="shared" si="4"/>
        <v>77</v>
      </c>
      <c r="I7" s="128">
        <v>27</v>
      </c>
      <c r="J7" s="73">
        <v>43</v>
      </c>
      <c r="K7" s="58">
        <v>14</v>
      </c>
      <c r="L7" s="71"/>
      <c r="M7" s="99"/>
      <c r="N7" s="60"/>
      <c r="O7" s="71"/>
      <c r="P7" s="100">
        <v>91</v>
      </c>
      <c r="Q7" s="60">
        <f t="shared" si="5"/>
        <v>77</v>
      </c>
      <c r="R7" s="60">
        <v>30</v>
      </c>
      <c r="S7" s="101">
        <v>19</v>
      </c>
      <c r="T7" s="100">
        <v>85</v>
      </c>
      <c r="U7" s="60">
        <f t="shared" si="6"/>
        <v>71</v>
      </c>
      <c r="V7" s="60">
        <v>31</v>
      </c>
      <c r="W7" s="115">
        <v>36</v>
      </c>
      <c r="X7" s="69"/>
      <c r="Y7" s="69"/>
      <c r="Z7" s="97" t="s">
        <v>79</v>
      </c>
      <c r="AA7" s="58">
        <v>15</v>
      </c>
      <c r="AB7" s="70">
        <v>86</v>
      </c>
      <c r="AC7" s="71">
        <f t="shared" si="7"/>
        <v>71</v>
      </c>
      <c r="AD7" s="72">
        <v>35</v>
      </c>
      <c r="AE7" s="73">
        <v>47.5</v>
      </c>
      <c r="AF7" s="104" t="s">
        <v>80</v>
      </c>
      <c r="AG7" s="58">
        <v>15</v>
      </c>
      <c r="AH7" s="70"/>
      <c r="AI7" s="71"/>
      <c r="AJ7" s="72"/>
      <c r="AK7" s="71"/>
      <c r="AL7" s="76">
        <v>84</v>
      </c>
      <c r="AM7" s="71">
        <f t="shared" si="10"/>
        <v>69</v>
      </c>
      <c r="AN7" s="72">
        <v>31</v>
      </c>
      <c r="AO7" s="73">
        <v>27.5</v>
      </c>
      <c r="AP7" s="69"/>
      <c r="AQ7" s="69"/>
      <c r="AR7" s="77"/>
      <c r="AS7" s="97" t="s">
        <v>79</v>
      </c>
      <c r="AT7" s="58">
        <v>15</v>
      </c>
      <c r="AU7" s="79">
        <v>89</v>
      </c>
      <c r="AV7" s="82">
        <f t="shared" si="11"/>
        <v>74</v>
      </c>
      <c r="AW7" s="82">
        <v>32</v>
      </c>
      <c r="AX7" s="117">
        <v>16</v>
      </c>
      <c r="AY7" s="81">
        <v>84</v>
      </c>
      <c r="AZ7" s="82">
        <f t="shared" si="12"/>
        <v>69</v>
      </c>
      <c r="BA7" s="82">
        <v>34</v>
      </c>
      <c r="BB7" s="117">
        <v>42</v>
      </c>
      <c r="BC7" s="58">
        <v>15</v>
      </c>
      <c r="BD7" s="79">
        <v>83</v>
      </c>
      <c r="BE7" s="82">
        <f t="shared" ref="BE7:BE11" si="18">BD7-BC7</f>
        <v>68</v>
      </c>
      <c r="BF7" s="116">
        <v>28</v>
      </c>
      <c r="BG7" s="117">
        <v>34.5</v>
      </c>
      <c r="BH7" s="81"/>
      <c r="BI7" s="82"/>
      <c r="BJ7" s="82"/>
      <c r="BK7" s="87"/>
      <c r="BL7" s="81">
        <v>92</v>
      </c>
      <c r="BM7" s="82">
        <f t="shared" si="13"/>
        <v>77</v>
      </c>
      <c r="BN7" s="82">
        <v>35</v>
      </c>
      <c r="BO7" s="118">
        <v>38.5</v>
      </c>
      <c r="BP7" s="69"/>
      <c r="BR7" s="103" t="s">
        <v>79</v>
      </c>
      <c r="BS7" s="58">
        <v>14</v>
      </c>
      <c r="BT7" s="79"/>
      <c r="BU7" s="82"/>
      <c r="BV7" s="82"/>
      <c r="BW7" s="85"/>
      <c r="BX7" s="81">
        <v>94</v>
      </c>
      <c r="BY7" s="82">
        <f t="shared" si="15"/>
        <v>80</v>
      </c>
      <c r="BZ7" s="85">
        <v>31</v>
      </c>
      <c r="CA7" s="86" t="s">
        <v>69</v>
      </c>
      <c r="CB7" s="58">
        <v>15</v>
      </c>
      <c r="CC7" s="79"/>
      <c r="CD7" s="82"/>
      <c r="CE7" s="82"/>
      <c r="CF7" s="79"/>
      <c r="CG7" s="81"/>
      <c r="CH7" s="82" t="s">
        <v>81</v>
      </c>
      <c r="CI7" s="116"/>
      <c r="CJ7" s="118"/>
      <c r="CK7" s="56"/>
      <c r="CL7" s="56"/>
      <c r="CN7" s="97" t="s">
        <v>79</v>
      </c>
      <c r="CO7" s="58">
        <v>15</v>
      </c>
      <c r="CP7" s="105"/>
      <c r="CQ7" s="79"/>
      <c r="CR7" s="89"/>
      <c r="CS7" s="117"/>
      <c r="CT7" s="90"/>
      <c r="CU7" s="79"/>
      <c r="CV7" s="89"/>
      <c r="CW7" s="79"/>
      <c r="CX7" s="58">
        <v>16</v>
      </c>
      <c r="CY7" s="79">
        <v>92</v>
      </c>
      <c r="CZ7" s="82">
        <f t="shared" si="17"/>
        <v>76</v>
      </c>
      <c r="DA7" s="82">
        <v>35</v>
      </c>
      <c r="DB7" s="117">
        <v>56</v>
      </c>
      <c r="DC7" s="81"/>
      <c r="DD7" s="82"/>
      <c r="DE7" s="82"/>
      <c r="DF7" s="106"/>
      <c r="DG7" s="56"/>
      <c r="DH7" s="56"/>
      <c r="DI7" s="107" t="s">
        <v>71</v>
      </c>
      <c r="DJ7" s="103" t="s">
        <v>79</v>
      </c>
      <c r="DK7" s="93">
        <f t="shared" si="0"/>
        <v>11</v>
      </c>
      <c r="DL7" s="94">
        <f t="shared" si="1"/>
        <v>88.272727272727266</v>
      </c>
      <c r="DM7" s="94">
        <f t="shared" si="2"/>
        <v>73.545454545454547</v>
      </c>
      <c r="DN7" s="95" t="s">
        <v>61</v>
      </c>
      <c r="DO7" s="125" t="s">
        <v>82</v>
      </c>
      <c r="DP7" s="126">
        <v>88</v>
      </c>
      <c r="DQ7" s="127">
        <f t="shared" ref="DQ7:DQ29" si="19">DQ6+1</f>
        <v>3</v>
      </c>
      <c r="DR7" s="125" t="s">
        <v>72</v>
      </c>
      <c r="DS7" s="126">
        <v>72</v>
      </c>
      <c r="DT7" s="56"/>
      <c r="DU7" s="56"/>
    </row>
    <row r="8" spans="1:125" x14ac:dyDescent="0.25">
      <c r="A8" s="97" t="s">
        <v>83</v>
      </c>
      <c r="B8" s="58">
        <v>36</v>
      </c>
      <c r="C8" s="71"/>
      <c r="D8" s="60"/>
      <c r="E8" s="60"/>
      <c r="F8" s="71"/>
      <c r="G8" s="98"/>
      <c r="H8" s="60"/>
      <c r="I8" s="60"/>
      <c r="J8" s="71"/>
      <c r="K8" s="58">
        <v>36</v>
      </c>
      <c r="L8" s="71"/>
      <c r="M8" s="99"/>
      <c r="N8" s="60"/>
      <c r="O8" s="71"/>
      <c r="P8" s="100">
        <v>111</v>
      </c>
      <c r="Q8" s="60">
        <f t="shared" si="5"/>
        <v>75</v>
      </c>
      <c r="R8" s="60">
        <v>36</v>
      </c>
      <c r="S8" s="129">
        <v>111</v>
      </c>
      <c r="T8" s="100">
        <v>114</v>
      </c>
      <c r="U8" s="60">
        <f t="shared" si="6"/>
        <v>78</v>
      </c>
      <c r="V8" s="60">
        <v>37</v>
      </c>
      <c r="W8" s="102">
        <v>41</v>
      </c>
      <c r="X8" s="69"/>
      <c r="Y8" s="69"/>
      <c r="Z8" s="97" t="s">
        <v>83</v>
      </c>
      <c r="AA8" s="58">
        <v>36</v>
      </c>
      <c r="AB8" s="70">
        <v>118</v>
      </c>
      <c r="AC8" s="71">
        <f t="shared" si="7"/>
        <v>82</v>
      </c>
      <c r="AD8" s="72">
        <v>35</v>
      </c>
      <c r="AE8" s="73">
        <v>55</v>
      </c>
      <c r="AF8" s="104" t="s">
        <v>84</v>
      </c>
      <c r="AG8" s="58">
        <v>36</v>
      </c>
      <c r="AH8" s="70">
        <v>111</v>
      </c>
      <c r="AI8" s="71">
        <f t="shared" si="9"/>
        <v>75</v>
      </c>
      <c r="AJ8" s="72">
        <v>39</v>
      </c>
      <c r="AK8" s="73">
        <v>61</v>
      </c>
      <c r="AL8" s="76">
        <v>110</v>
      </c>
      <c r="AM8" s="71">
        <f t="shared" si="10"/>
        <v>74</v>
      </c>
      <c r="AN8" s="72">
        <v>36</v>
      </c>
      <c r="AO8" s="73">
        <v>28</v>
      </c>
      <c r="AP8" s="69"/>
      <c r="AQ8" s="69"/>
      <c r="AR8" s="77"/>
      <c r="AS8" s="97" t="s">
        <v>83</v>
      </c>
      <c r="AT8" s="58">
        <v>36</v>
      </c>
      <c r="AU8" s="79">
        <v>120</v>
      </c>
      <c r="AV8" s="82">
        <f t="shared" si="11"/>
        <v>84</v>
      </c>
      <c r="AW8" s="82">
        <v>36</v>
      </c>
      <c r="AX8" s="79">
        <v>12</v>
      </c>
      <c r="AY8" s="81">
        <v>101</v>
      </c>
      <c r="AZ8" s="82">
        <f t="shared" si="12"/>
        <v>65</v>
      </c>
      <c r="BA8" s="82">
        <v>31</v>
      </c>
      <c r="BB8" s="117">
        <v>48</v>
      </c>
      <c r="BC8" s="58">
        <v>36</v>
      </c>
      <c r="BD8" s="79">
        <v>109</v>
      </c>
      <c r="BE8" s="82">
        <f t="shared" si="18"/>
        <v>73</v>
      </c>
      <c r="BF8" s="82">
        <v>38</v>
      </c>
      <c r="BG8" s="117">
        <v>37</v>
      </c>
      <c r="BH8" s="81"/>
      <c r="BI8" s="82"/>
      <c r="BJ8" s="82"/>
      <c r="BK8" s="87"/>
      <c r="BL8" s="81">
        <v>122</v>
      </c>
      <c r="BM8" s="82">
        <f t="shared" si="13"/>
        <v>86</v>
      </c>
      <c r="BN8" s="82">
        <v>35</v>
      </c>
      <c r="BO8" s="87">
        <v>44</v>
      </c>
      <c r="BP8" s="69"/>
      <c r="BR8" s="97" t="s">
        <v>83</v>
      </c>
      <c r="BS8" s="58">
        <v>36</v>
      </c>
      <c r="BT8" s="79">
        <v>108</v>
      </c>
      <c r="BU8" s="82">
        <f t="shared" si="14"/>
        <v>72</v>
      </c>
      <c r="BV8" s="82">
        <v>36</v>
      </c>
      <c r="BW8" s="130">
        <v>34</v>
      </c>
      <c r="BX8" s="81">
        <v>109</v>
      </c>
      <c r="BY8" s="82">
        <f t="shared" si="15"/>
        <v>73</v>
      </c>
      <c r="BZ8" s="85">
        <v>36</v>
      </c>
      <c r="CA8" s="130" t="s">
        <v>85</v>
      </c>
      <c r="CB8" s="58">
        <v>36</v>
      </c>
      <c r="CC8" s="79">
        <v>112</v>
      </c>
      <c r="CD8" s="82">
        <f>CC8-CB8</f>
        <v>76</v>
      </c>
      <c r="CE8" s="82">
        <v>33</v>
      </c>
      <c r="CF8" s="79">
        <v>61</v>
      </c>
      <c r="CG8" s="81"/>
      <c r="CH8" s="82"/>
      <c r="CI8" s="82"/>
      <c r="CJ8" s="87"/>
      <c r="CK8" s="56"/>
      <c r="CL8" s="56"/>
      <c r="CN8" s="103" t="s">
        <v>83</v>
      </c>
      <c r="CO8" s="58">
        <v>36</v>
      </c>
      <c r="CP8" s="105"/>
      <c r="CQ8" s="79"/>
      <c r="CR8" s="89"/>
      <c r="CS8" s="79"/>
      <c r="CT8" s="90"/>
      <c r="CU8" s="79"/>
      <c r="CV8" s="89"/>
      <c r="CW8" s="79"/>
      <c r="CX8" s="58">
        <v>36</v>
      </c>
      <c r="CY8" s="79"/>
      <c r="CZ8" s="82"/>
      <c r="DA8" s="82"/>
      <c r="DB8" s="79"/>
      <c r="DC8" s="81"/>
      <c r="DD8" s="82"/>
      <c r="DE8" s="82"/>
      <c r="DF8" s="106"/>
      <c r="DG8" s="25"/>
      <c r="DH8" s="56"/>
      <c r="DI8" s="124"/>
      <c r="DJ8" s="103" t="s">
        <v>83</v>
      </c>
      <c r="DK8" s="93">
        <f t="shared" si="0"/>
        <v>12</v>
      </c>
      <c r="DL8" s="94">
        <f t="shared" si="1"/>
        <v>112.08333333333333</v>
      </c>
      <c r="DM8" s="94">
        <f t="shared" si="2"/>
        <v>76.083333333333329</v>
      </c>
      <c r="DN8" s="95" t="s">
        <v>61</v>
      </c>
      <c r="DO8" s="125" t="s">
        <v>86</v>
      </c>
      <c r="DP8" s="126">
        <v>88.27</v>
      </c>
      <c r="DQ8" s="127">
        <f t="shared" si="19"/>
        <v>4</v>
      </c>
      <c r="DR8" s="125" t="s">
        <v>87</v>
      </c>
      <c r="DS8" s="126">
        <v>72.14</v>
      </c>
      <c r="DT8" s="56"/>
      <c r="DU8" s="56"/>
    </row>
    <row r="9" spans="1:125" x14ac:dyDescent="0.25">
      <c r="A9" s="103" t="s">
        <v>88</v>
      </c>
      <c r="B9" s="58">
        <v>8</v>
      </c>
      <c r="C9" s="71"/>
      <c r="D9" s="60"/>
      <c r="E9" s="60"/>
      <c r="F9" s="71"/>
      <c r="G9" s="98"/>
      <c r="H9" s="60"/>
      <c r="I9" s="60"/>
      <c r="J9" s="71"/>
      <c r="K9" s="58">
        <v>8</v>
      </c>
      <c r="L9" s="71"/>
      <c r="M9" s="99"/>
      <c r="N9" s="60"/>
      <c r="O9" s="71"/>
      <c r="P9" s="100">
        <v>85</v>
      </c>
      <c r="Q9" s="60">
        <f t="shared" si="5"/>
        <v>77</v>
      </c>
      <c r="R9" s="60">
        <v>34</v>
      </c>
      <c r="S9" s="114">
        <v>58</v>
      </c>
      <c r="T9" s="100">
        <v>89</v>
      </c>
      <c r="U9" s="60">
        <f t="shared" si="6"/>
        <v>81</v>
      </c>
      <c r="V9" s="60">
        <v>31</v>
      </c>
      <c r="W9" s="131">
        <v>41</v>
      </c>
      <c r="X9" s="69"/>
      <c r="Y9" s="69"/>
      <c r="Z9" s="97" t="s">
        <v>88</v>
      </c>
      <c r="AA9" s="58">
        <v>9</v>
      </c>
      <c r="AB9" s="70">
        <v>79</v>
      </c>
      <c r="AC9" s="71">
        <f t="shared" si="7"/>
        <v>70</v>
      </c>
      <c r="AD9" s="72">
        <v>31</v>
      </c>
      <c r="AE9" s="73">
        <v>47.5</v>
      </c>
      <c r="AF9" s="132" t="s">
        <v>89</v>
      </c>
      <c r="AG9" s="58">
        <v>9</v>
      </c>
      <c r="AH9" s="70"/>
      <c r="AI9" s="71"/>
      <c r="AJ9" s="122"/>
      <c r="AK9" s="73"/>
      <c r="AL9" s="76"/>
      <c r="AM9" s="71"/>
      <c r="AN9" s="72"/>
      <c r="AO9" s="71"/>
      <c r="AP9" s="69"/>
      <c r="AQ9" s="69"/>
      <c r="AR9" s="77"/>
      <c r="AS9" s="103" t="s">
        <v>88</v>
      </c>
      <c r="AT9" s="58">
        <v>9</v>
      </c>
      <c r="AU9" s="79"/>
      <c r="AV9" s="82"/>
      <c r="AW9" s="82"/>
      <c r="AX9" s="79"/>
      <c r="AY9" s="81"/>
      <c r="AZ9" s="82"/>
      <c r="BA9" s="116"/>
      <c r="BB9" s="79"/>
      <c r="BC9" s="58">
        <v>9</v>
      </c>
      <c r="BD9" s="79"/>
      <c r="BE9" s="82"/>
      <c r="BF9" s="116"/>
      <c r="BG9" s="79"/>
      <c r="BH9" s="81"/>
      <c r="BI9" s="82"/>
      <c r="BJ9" s="82"/>
      <c r="BK9" s="118"/>
      <c r="BL9" s="81"/>
      <c r="BM9" s="82"/>
      <c r="BN9" s="82"/>
      <c r="BO9" s="118"/>
      <c r="BP9" s="69"/>
      <c r="BR9" s="103" t="s">
        <v>88</v>
      </c>
      <c r="BS9" s="58">
        <v>9</v>
      </c>
      <c r="BT9" s="79"/>
      <c r="BU9" s="82"/>
      <c r="BV9" s="82"/>
      <c r="BW9" s="85"/>
      <c r="BX9" s="81"/>
      <c r="BY9" s="82"/>
      <c r="BZ9" s="85"/>
      <c r="CA9" s="86"/>
      <c r="CB9" s="58">
        <v>9</v>
      </c>
      <c r="CC9" s="79"/>
      <c r="CD9" s="82"/>
      <c r="CE9" s="82"/>
      <c r="CF9" s="79"/>
      <c r="CG9" s="81"/>
      <c r="CH9" s="82" t="s">
        <v>90</v>
      </c>
      <c r="CI9" s="82"/>
      <c r="CJ9" s="87"/>
      <c r="CK9" s="56"/>
      <c r="CL9" s="56"/>
      <c r="CN9" s="103" t="s">
        <v>88</v>
      </c>
      <c r="CO9" s="58">
        <v>9</v>
      </c>
      <c r="CP9" s="105"/>
      <c r="CQ9" s="79"/>
      <c r="CR9" s="89"/>
      <c r="CS9" s="79"/>
      <c r="CT9" s="90"/>
      <c r="CU9" s="79"/>
      <c r="CV9" s="89"/>
      <c r="CW9" s="79"/>
      <c r="CX9" s="58">
        <v>9</v>
      </c>
      <c r="CY9" s="79"/>
      <c r="CZ9" s="82"/>
      <c r="DA9" s="82"/>
      <c r="DB9" s="79"/>
      <c r="DC9" s="81"/>
      <c r="DD9" s="82"/>
      <c r="DE9" s="82"/>
      <c r="DF9" s="106"/>
      <c r="DG9" s="25"/>
      <c r="DH9" s="56"/>
      <c r="DI9" s="124"/>
      <c r="DJ9" s="103" t="s">
        <v>88</v>
      </c>
      <c r="DK9" s="93">
        <f t="shared" si="0"/>
        <v>3</v>
      </c>
      <c r="DL9" s="94">
        <f t="shared" si="1"/>
        <v>84.333333333333329</v>
      </c>
      <c r="DM9" s="94">
        <f t="shared" si="2"/>
        <v>76</v>
      </c>
      <c r="DN9" s="95"/>
      <c r="DO9" s="125" t="s">
        <v>78</v>
      </c>
      <c r="DP9" s="126">
        <v>89.89</v>
      </c>
      <c r="DQ9" s="127">
        <f t="shared" si="19"/>
        <v>5</v>
      </c>
      <c r="DR9" s="125" t="s">
        <v>91</v>
      </c>
      <c r="DS9" s="126">
        <v>72.69</v>
      </c>
      <c r="DT9" s="56"/>
      <c r="DU9" s="56"/>
    </row>
    <row r="10" spans="1:125" x14ac:dyDescent="0.25">
      <c r="A10" s="103" t="s">
        <v>92</v>
      </c>
      <c r="B10" s="58">
        <v>18</v>
      </c>
      <c r="C10" s="71"/>
      <c r="D10" s="60"/>
      <c r="E10" s="113"/>
      <c r="F10" s="71"/>
      <c r="G10" s="98"/>
      <c r="H10" s="60"/>
      <c r="I10" s="60"/>
      <c r="J10" s="71"/>
      <c r="K10" s="58">
        <v>18</v>
      </c>
      <c r="L10" s="71">
        <v>88</v>
      </c>
      <c r="M10" s="99">
        <f t="shared" si="8"/>
        <v>70</v>
      </c>
      <c r="N10" s="60">
        <v>33</v>
      </c>
      <c r="O10" s="71">
        <v>36</v>
      </c>
      <c r="P10" s="100"/>
      <c r="Q10" s="60"/>
      <c r="R10" s="60"/>
      <c r="S10" s="114"/>
      <c r="T10" s="100">
        <v>92</v>
      </c>
      <c r="U10" s="60">
        <f t="shared" si="6"/>
        <v>74</v>
      </c>
      <c r="V10" s="60">
        <v>33</v>
      </c>
      <c r="W10" s="131">
        <v>39</v>
      </c>
      <c r="X10" s="69"/>
      <c r="Y10" s="69"/>
      <c r="Z10" s="103" t="s">
        <v>92</v>
      </c>
      <c r="AA10" s="58">
        <v>17</v>
      </c>
      <c r="AB10" s="70"/>
      <c r="AC10" s="71"/>
      <c r="AD10" s="72"/>
      <c r="AE10" s="71"/>
      <c r="AF10" s="132" t="s">
        <v>93</v>
      </c>
      <c r="AG10" s="58">
        <v>20</v>
      </c>
      <c r="AH10" s="70">
        <v>93</v>
      </c>
      <c r="AI10" s="71">
        <f t="shared" si="9"/>
        <v>73</v>
      </c>
      <c r="AJ10" s="72">
        <v>33</v>
      </c>
      <c r="AK10" s="71">
        <v>65</v>
      </c>
      <c r="AL10" s="76"/>
      <c r="AM10" s="71"/>
      <c r="AN10" s="72"/>
      <c r="AO10" s="71"/>
      <c r="AP10" s="69"/>
      <c r="AQ10" s="69"/>
      <c r="AR10" s="77"/>
      <c r="AS10" s="97" t="s">
        <v>92</v>
      </c>
      <c r="AT10" s="58">
        <v>20</v>
      </c>
      <c r="AU10" s="79"/>
      <c r="AV10" s="82"/>
      <c r="AW10" s="82"/>
      <c r="AX10" s="79"/>
      <c r="AY10" s="81">
        <v>95</v>
      </c>
      <c r="AZ10" s="82">
        <f t="shared" si="12"/>
        <v>75</v>
      </c>
      <c r="BA10" s="82">
        <v>36</v>
      </c>
      <c r="BB10" s="79">
        <v>52</v>
      </c>
      <c r="BC10" s="58">
        <v>20</v>
      </c>
      <c r="BD10" s="79"/>
      <c r="BE10" s="82"/>
      <c r="BF10" s="82"/>
      <c r="BG10" s="79"/>
      <c r="BH10" s="81"/>
      <c r="BI10" s="82"/>
      <c r="BJ10" s="82"/>
      <c r="BK10" s="84"/>
      <c r="BL10" s="81">
        <v>92</v>
      </c>
      <c r="BM10" s="82">
        <f t="shared" si="13"/>
        <v>72</v>
      </c>
      <c r="BN10" s="116">
        <v>28</v>
      </c>
      <c r="BO10" s="133">
        <v>35</v>
      </c>
      <c r="BP10" s="69"/>
      <c r="BR10" s="97" t="s">
        <v>92</v>
      </c>
      <c r="BS10" s="58">
        <v>19</v>
      </c>
      <c r="BT10" s="79"/>
      <c r="BU10" s="82"/>
      <c r="BV10" s="82"/>
      <c r="BW10" s="85"/>
      <c r="BX10" s="81">
        <v>86</v>
      </c>
      <c r="BY10" s="82">
        <f t="shared" si="15"/>
        <v>67</v>
      </c>
      <c r="BZ10" s="85">
        <v>31</v>
      </c>
      <c r="CA10" s="86" t="s">
        <v>94</v>
      </c>
      <c r="CB10" s="58">
        <v>20</v>
      </c>
      <c r="CC10" s="79">
        <v>92</v>
      </c>
      <c r="CD10" s="82">
        <f t="shared" ref="CD10:CD38" si="20">CC10-CB10</f>
        <v>72</v>
      </c>
      <c r="CE10" s="82">
        <v>32</v>
      </c>
      <c r="CF10" s="117">
        <v>50</v>
      </c>
      <c r="CG10" s="81"/>
      <c r="CH10" s="82"/>
      <c r="CI10" s="82"/>
      <c r="CJ10" s="87"/>
      <c r="CK10" s="56"/>
      <c r="CL10" s="56"/>
      <c r="CN10" s="97" t="s">
        <v>92</v>
      </c>
      <c r="CO10" s="58">
        <v>20</v>
      </c>
      <c r="CP10" s="105"/>
      <c r="CQ10" s="79"/>
      <c r="CR10" s="89"/>
      <c r="CS10" s="79"/>
      <c r="CT10" s="90">
        <v>89</v>
      </c>
      <c r="CU10" s="79">
        <f t="shared" si="16"/>
        <v>69</v>
      </c>
      <c r="CV10" s="89">
        <v>32</v>
      </c>
      <c r="CW10" s="117">
        <v>28</v>
      </c>
      <c r="CX10" s="58">
        <v>20</v>
      </c>
      <c r="CY10" s="79">
        <v>82</v>
      </c>
      <c r="CZ10" s="82">
        <f t="shared" si="17"/>
        <v>62</v>
      </c>
      <c r="DA10" s="82">
        <v>30</v>
      </c>
      <c r="DB10" s="117">
        <v>42</v>
      </c>
      <c r="DC10" s="81"/>
      <c r="DD10" s="82"/>
      <c r="DE10" s="82"/>
      <c r="DF10" s="106"/>
      <c r="DG10" s="25"/>
      <c r="DH10" s="56"/>
      <c r="DI10" s="124"/>
      <c r="DJ10" s="103" t="s">
        <v>92</v>
      </c>
      <c r="DK10" s="93">
        <f t="shared" si="0"/>
        <v>9</v>
      </c>
      <c r="DL10" s="94">
        <f t="shared" si="1"/>
        <v>89.888888888888886</v>
      </c>
      <c r="DM10" s="94">
        <f t="shared" si="2"/>
        <v>70.444444444444443</v>
      </c>
      <c r="DN10" s="95" t="s">
        <v>61</v>
      </c>
      <c r="DO10" s="125" t="s">
        <v>95</v>
      </c>
      <c r="DP10" s="126">
        <v>91.87</v>
      </c>
      <c r="DQ10" s="127">
        <f t="shared" si="19"/>
        <v>6</v>
      </c>
      <c r="DR10" s="125" t="s">
        <v>77</v>
      </c>
      <c r="DS10" s="126">
        <v>72.81</v>
      </c>
      <c r="DT10" s="56"/>
      <c r="DU10" s="56"/>
    </row>
    <row r="11" spans="1:125" x14ac:dyDescent="0.25">
      <c r="A11" s="97" t="s">
        <v>96</v>
      </c>
      <c r="B11" s="58">
        <v>35</v>
      </c>
      <c r="C11" s="71">
        <v>118</v>
      </c>
      <c r="D11" s="60">
        <f t="shared" si="3"/>
        <v>83</v>
      </c>
      <c r="E11" s="60">
        <v>43</v>
      </c>
      <c r="F11" s="71">
        <v>75</v>
      </c>
      <c r="G11" s="98">
        <v>106</v>
      </c>
      <c r="H11" s="60">
        <f t="shared" si="4"/>
        <v>71</v>
      </c>
      <c r="I11" s="60">
        <v>31</v>
      </c>
      <c r="J11" s="71">
        <v>43.5</v>
      </c>
      <c r="K11" s="58">
        <v>34</v>
      </c>
      <c r="L11" s="71">
        <v>103</v>
      </c>
      <c r="M11" s="99">
        <f t="shared" si="8"/>
        <v>69</v>
      </c>
      <c r="N11" s="60">
        <v>31</v>
      </c>
      <c r="O11" s="73">
        <v>31</v>
      </c>
      <c r="P11" s="100">
        <v>106</v>
      </c>
      <c r="Q11" s="60">
        <f t="shared" si="5"/>
        <v>72</v>
      </c>
      <c r="R11" s="60">
        <v>38</v>
      </c>
      <c r="S11" s="101">
        <v>601</v>
      </c>
      <c r="T11" s="100">
        <v>105</v>
      </c>
      <c r="U11" s="60">
        <f t="shared" si="6"/>
        <v>71</v>
      </c>
      <c r="V11" s="60">
        <v>37</v>
      </c>
      <c r="W11" s="115">
        <v>33</v>
      </c>
      <c r="X11" s="69"/>
      <c r="Y11" s="69"/>
      <c r="Z11" s="103" t="s">
        <v>96</v>
      </c>
      <c r="AA11" s="58">
        <v>33</v>
      </c>
      <c r="AB11" s="70">
        <v>114</v>
      </c>
      <c r="AC11" s="71">
        <f t="shared" si="7"/>
        <v>81</v>
      </c>
      <c r="AD11" s="72">
        <v>38</v>
      </c>
      <c r="AE11" s="71">
        <v>58.5</v>
      </c>
      <c r="AF11" s="134"/>
      <c r="AG11" s="58">
        <v>33</v>
      </c>
      <c r="AH11" s="70"/>
      <c r="AI11" s="71"/>
      <c r="AJ11" s="72"/>
      <c r="AK11" s="71"/>
      <c r="AL11" s="76"/>
      <c r="AM11" s="71"/>
      <c r="AN11" s="72"/>
      <c r="AO11" s="71"/>
      <c r="AP11" s="69"/>
      <c r="AQ11" s="69"/>
      <c r="AR11" s="77"/>
      <c r="AS11" s="103" t="s">
        <v>96</v>
      </c>
      <c r="AT11" s="58">
        <v>33</v>
      </c>
      <c r="AU11" s="79">
        <v>103</v>
      </c>
      <c r="AV11" s="82">
        <f t="shared" si="11"/>
        <v>70</v>
      </c>
      <c r="AW11" s="82">
        <v>32</v>
      </c>
      <c r="AX11" s="79">
        <v>12</v>
      </c>
      <c r="AY11" s="81">
        <v>111</v>
      </c>
      <c r="AZ11" s="82">
        <f t="shared" si="12"/>
        <v>78</v>
      </c>
      <c r="BA11" s="82">
        <v>38</v>
      </c>
      <c r="BB11" s="79">
        <v>58</v>
      </c>
      <c r="BC11" s="58">
        <v>33</v>
      </c>
      <c r="BD11" s="79">
        <v>112</v>
      </c>
      <c r="BE11" s="82">
        <f t="shared" si="18"/>
        <v>79</v>
      </c>
      <c r="BF11" s="82">
        <v>42</v>
      </c>
      <c r="BG11" s="79">
        <v>39.5</v>
      </c>
      <c r="BH11" s="81">
        <v>113</v>
      </c>
      <c r="BI11" s="82">
        <f>BH11-BC11</f>
        <v>80</v>
      </c>
      <c r="BJ11" s="82">
        <v>43</v>
      </c>
      <c r="BK11" s="84">
        <v>41.5</v>
      </c>
      <c r="BL11" s="81">
        <v>116</v>
      </c>
      <c r="BM11" s="82">
        <f t="shared" si="13"/>
        <v>83</v>
      </c>
      <c r="BN11" s="82">
        <v>38</v>
      </c>
      <c r="BO11" s="84">
        <v>41.5</v>
      </c>
      <c r="BP11" s="69"/>
      <c r="BR11" s="97" t="s">
        <v>96</v>
      </c>
      <c r="BS11" s="58">
        <v>33</v>
      </c>
      <c r="BT11" s="79">
        <v>109</v>
      </c>
      <c r="BU11" s="82">
        <f t="shared" si="14"/>
        <v>76</v>
      </c>
      <c r="BV11" s="82">
        <v>37</v>
      </c>
      <c r="BW11" s="123">
        <v>33.5</v>
      </c>
      <c r="BX11" s="81">
        <v>107</v>
      </c>
      <c r="BY11" s="82">
        <f t="shared" si="15"/>
        <v>74</v>
      </c>
      <c r="BZ11" s="85">
        <v>40</v>
      </c>
      <c r="CA11" s="130" t="s">
        <v>85</v>
      </c>
      <c r="CB11" s="58">
        <v>34</v>
      </c>
      <c r="CC11" s="79">
        <v>104</v>
      </c>
      <c r="CD11" s="82">
        <f t="shared" si="20"/>
        <v>70</v>
      </c>
      <c r="CE11" s="82">
        <v>33</v>
      </c>
      <c r="CF11" s="117">
        <v>54</v>
      </c>
      <c r="CG11" s="81"/>
      <c r="CH11" s="82"/>
      <c r="CI11" s="83"/>
      <c r="CJ11" s="84"/>
      <c r="CK11" s="56"/>
      <c r="CL11" s="56"/>
      <c r="CN11" s="97" t="s">
        <v>96</v>
      </c>
      <c r="CO11" s="58">
        <v>34</v>
      </c>
      <c r="CP11" s="105">
        <v>109</v>
      </c>
      <c r="CQ11" s="79">
        <f t="shared" ref="CQ11:CQ34" si="21">CP11-CO11</f>
        <v>75</v>
      </c>
      <c r="CR11" s="89">
        <v>34</v>
      </c>
      <c r="CS11" s="117">
        <v>40</v>
      </c>
      <c r="CT11" s="90"/>
      <c r="CU11" s="79"/>
      <c r="CV11" s="89"/>
      <c r="CW11" s="79"/>
      <c r="CX11" s="58">
        <v>35</v>
      </c>
      <c r="CY11" s="79"/>
      <c r="CZ11" s="82"/>
      <c r="DA11" s="82"/>
      <c r="DB11" s="117"/>
      <c r="DC11" s="81"/>
      <c r="DD11" s="82"/>
      <c r="DE11" s="82"/>
      <c r="DF11" s="106"/>
      <c r="DG11" s="25"/>
      <c r="DH11" s="56"/>
      <c r="DI11" s="124"/>
      <c r="DJ11" s="103" t="s">
        <v>96</v>
      </c>
      <c r="DK11" s="93">
        <f t="shared" si="0"/>
        <v>15</v>
      </c>
      <c r="DL11" s="94">
        <f t="shared" si="1"/>
        <v>109.06666666666666</v>
      </c>
      <c r="DM11" s="94">
        <f t="shared" si="2"/>
        <v>75.466666666666669</v>
      </c>
      <c r="DN11" s="95" t="s">
        <v>61</v>
      </c>
      <c r="DO11" s="125" t="s">
        <v>73</v>
      </c>
      <c r="DP11" s="126">
        <v>92.13</v>
      </c>
      <c r="DQ11" s="127">
        <f t="shared" si="19"/>
        <v>7</v>
      </c>
      <c r="DR11" s="125" t="s">
        <v>97</v>
      </c>
      <c r="DS11" s="126">
        <v>73.430000000000007</v>
      </c>
      <c r="DT11" s="56"/>
      <c r="DU11" s="56"/>
    </row>
    <row r="12" spans="1:125" x14ac:dyDescent="0.25">
      <c r="A12" s="97" t="s">
        <v>98</v>
      </c>
      <c r="B12" s="58">
        <v>24</v>
      </c>
      <c r="C12" s="71">
        <v>99</v>
      </c>
      <c r="D12" s="60">
        <f t="shared" si="3"/>
        <v>75</v>
      </c>
      <c r="E12" s="60">
        <v>31</v>
      </c>
      <c r="F12" s="73">
        <v>68</v>
      </c>
      <c r="G12" s="98"/>
      <c r="H12" s="60"/>
      <c r="I12" s="60"/>
      <c r="J12" s="71"/>
      <c r="K12" s="58">
        <v>25</v>
      </c>
      <c r="L12" s="71"/>
      <c r="M12" s="99"/>
      <c r="N12" s="60"/>
      <c r="O12" s="71"/>
      <c r="P12" s="100">
        <v>105</v>
      </c>
      <c r="Q12" s="60">
        <f t="shared" si="5"/>
        <v>80</v>
      </c>
      <c r="R12" s="60">
        <v>35</v>
      </c>
      <c r="S12" s="101">
        <v>501</v>
      </c>
      <c r="T12" s="100"/>
      <c r="U12" s="60"/>
      <c r="V12" s="60"/>
      <c r="W12" s="131"/>
      <c r="X12" s="69"/>
      <c r="Y12" s="69"/>
      <c r="Z12" s="103" t="s">
        <v>98</v>
      </c>
      <c r="AA12" s="58">
        <v>25</v>
      </c>
      <c r="AB12" s="70"/>
      <c r="AC12" s="71"/>
      <c r="AD12" s="72"/>
      <c r="AE12" s="71"/>
      <c r="AF12" s="134"/>
      <c r="AG12" s="58">
        <v>25</v>
      </c>
      <c r="AH12" s="70"/>
      <c r="AI12" s="71"/>
      <c r="AJ12" s="72"/>
      <c r="AK12" s="71"/>
      <c r="AL12" s="76"/>
      <c r="AM12" s="71"/>
      <c r="AN12" s="72"/>
      <c r="AO12" s="71"/>
      <c r="AP12" s="69"/>
      <c r="AQ12" s="69"/>
      <c r="AR12" s="77"/>
      <c r="AS12" s="103" t="s">
        <v>98</v>
      </c>
      <c r="AT12" s="58">
        <v>25</v>
      </c>
      <c r="AU12" s="79">
        <v>102</v>
      </c>
      <c r="AV12" s="82">
        <f t="shared" si="11"/>
        <v>77</v>
      </c>
      <c r="AW12" s="82">
        <v>36</v>
      </c>
      <c r="AX12" s="79">
        <v>13</v>
      </c>
      <c r="AY12" s="81"/>
      <c r="AZ12" s="82"/>
      <c r="BA12" s="82"/>
      <c r="BB12" s="79"/>
      <c r="BC12" s="58">
        <v>25</v>
      </c>
      <c r="BD12" s="79"/>
      <c r="BE12" s="82"/>
      <c r="BF12" s="82"/>
      <c r="BG12" s="79"/>
      <c r="BH12" s="81"/>
      <c r="BI12" s="82"/>
      <c r="BJ12" s="82"/>
      <c r="BK12" s="84"/>
      <c r="BL12" s="81"/>
      <c r="BM12" s="82"/>
      <c r="BN12" s="82"/>
      <c r="BO12" s="84"/>
      <c r="BP12" s="69"/>
      <c r="BR12" s="97" t="s">
        <v>98</v>
      </c>
      <c r="BS12" s="58">
        <v>25</v>
      </c>
      <c r="BT12" s="79"/>
      <c r="BU12" s="82"/>
      <c r="BV12" s="82"/>
      <c r="BW12" s="85"/>
      <c r="BX12" s="81">
        <v>100</v>
      </c>
      <c r="BY12" s="82">
        <f t="shared" si="15"/>
        <v>75</v>
      </c>
      <c r="BZ12" s="85">
        <v>35</v>
      </c>
      <c r="CA12" s="130" t="s">
        <v>99</v>
      </c>
      <c r="CB12" s="58">
        <v>25</v>
      </c>
      <c r="CC12" s="79">
        <v>103</v>
      </c>
      <c r="CD12" s="82">
        <f t="shared" si="20"/>
        <v>78</v>
      </c>
      <c r="CE12" s="82">
        <v>31</v>
      </c>
      <c r="CF12" s="79">
        <v>59.5</v>
      </c>
      <c r="CG12" s="81"/>
      <c r="CH12" s="82"/>
      <c r="CI12" s="83"/>
      <c r="CJ12" s="84"/>
      <c r="CK12" s="56"/>
      <c r="CL12" s="56"/>
      <c r="CN12" s="103" t="s">
        <v>98</v>
      </c>
      <c r="CO12" s="58">
        <v>25</v>
      </c>
      <c r="CP12" s="105"/>
      <c r="CQ12" s="79"/>
      <c r="CR12" s="89"/>
      <c r="CS12" s="79"/>
      <c r="CT12" s="90"/>
      <c r="CU12" s="79"/>
      <c r="CV12" s="89"/>
      <c r="CW12" s="79"/>
      <c r="CX12" s="58">
        <v>25</v>
      </c>
      <c r="CY12" s="79"/>
      <c r="CZ12" s="82"/>
      <c r="DA12" s="82"/>
      <c r="DB12" s="117"/>
      <c r="DC12" s="81"/>
      <c r="DD12" s="82"/>
      <c r="DE12" s="82"/>
      <c r="DF12" s="106"/>
      <c r="DG12" s="25"/>
      <c r="DH12" s="56"/>
      <c r="DI12" s="124"/>
      <c r="DJ12" s="103" t="s">
        <v>98</v>
      </c>
      <c r="DK12" s="93">
        <f t="shared" si="0"/>
        <v>5</v>
      </c>
      <c r="DL12" s="94">
        <f t="shared" si="1"/>
        <v>101.8</v>
      </c>
      <c r="DM12" s="94">
        <f t="shared" si="2"/>
        <v>77</v>
      </c>
      <c r="DN12" s="95"/>
      <c r="DO12" s="125" t="s">
        <v>100</v>
      </c>
      <c r="DP12" s="126">
        <v>92.56</v>
      </c>
      <c r="DQ12" s="127">
        <f t="shared" si="19"/>
        <v>8</v>
      </c>
      <c r="DR12" s="125" t="s">
        <v>86</v>
      </c>
      <c r="DS12" s="126">
        <v>73.55</v>
      </c>
      <c r="DT12" s="56"/>
      <c r="DU12" s="56"/>
    </row>
    <row r="13" spans="1:125" x14ac:dyDescent="0.25">
      <c r="A13" s="103" t="s">
        <v>101</v>
      </c>
      <c r="B13" s="58">
        <v>40</v>
      </c>
      <c r="C13" s="71"/>
      <c r="D13" s="60"/>
      <c r="E13" s="60"/>
      <c r="F13" s="71"/>
      <c r="G13" s="98"/>
      <c r="H13" s="60"/>
      <c r="I13" s="60"/>
      <c r="J13" s="71"/>
      <c r="K13" s="58">
        <v>40</v>
      </c>
      <c r="L13" s="71">
        <v>111</v>
      </c>
      <c r="M13" s="99">
        <f t="shared" si="8"/>
        <v>71</v>
      </c>
      <c r="N13" s="60">
        <v>35</v>
      </c>
      <c r="O13" s="71">
        <v>38</v>
      </c>
      <c r="P13" s="100"/>
      <c r="Q13" s="60"/>
      <c r="R13" s="60"/>
      <c r="S13" s="114"/>
      <c r="T13" s="100">
        <v>124</v>
      </c>
      <c r="U13" s="60">
        <f t="shared" si="6"/>
        <v>84</v>
      </c>
      <c r="V13" s="60">
        <v>42</v>
      </c>
      <c r="W13" s="131">
        <v>47</v>
      </c>
      <c r="X13" s="69"/>
      <c r="Y13" s="69"/>
      <c r="Z13" s="103" t="s">
        <v>101</v>
      </c>
      <c r="AA13" s="58">
        <v>40</v>
      </c>
      <c r="AB13" s="70">
        <v>128</v>
      </c>
      <c r="AC13" s="71">
        <f t="shared" si="7"/>
        <v>88</v>
      </c>
      <c r="AD13" s="72">
        <v>33</v>
      </c>
      <c r="AE13" s="71">
        <v>59</v>
      </c>
      <c r="AF13" s="134"/>
      <c r="AG13" s="58">
        <v>40</v>
      </c>
      <c r="AH13" s="70"/>
      <c r="AI13" s="71"/>
      <c r="AJ13" s="72"/>
      <c r="AK13" s="71"/>
      <c r="AL13" s="76"/>
      <c r="AM13" s="71"/>
      <c r="AN13" s="72"/>
      <c r="AO13" s="71"/>
      <c r="AP13" s="69"/>
      <c r="AQ13" s="69"/>
      <c r="AR13" s="77"/>
      <c r="AS13" s="103" t="s">
        <v>101</v>
      </c>
      <c r="AT13" s="58">
        <v>40</v>
      </c>
      <c r="AU13" s="79"/>
      <c r="AV13" s="82"/>
      <c r="AW13" s="82"/>
      <c r="AX13" s="79"/>
      <c r="AY13" s="81"/>
      <c r="AZ13" s="82"/>
      <c r="BA13" s="82"/>
      <c r="BB13" s="79"/>
      <c r="BC13" s="58">
        <v>40</v>
      </c>
      <c r="BD13" s="79"/>
      <c r="BE13" s="82"/>
      <c r="BF13" s="82"/>
      <c r="BG13" s="79"/>
      <c r="BH13" s="81"/>
      <c r="BI13" s="82"/>
      <c r="BJ13" s="82"/>
      <c r="BK13" s="87"/>
      <c r="BL13" s="81"/>
      <c r="BM13" s="82"/>
      <c r="BN13" s="82"/>
      <c r="BO13" s="87"/>
      <c r="BP13" s="69"/>
      <c r="BR13" s="103" t="s">
        <v>101</v>
      </c>
      <c r="BS13" s="58">
        <v>40</v>
      </c>
      <c r="BT13" s="79"/>
      <c r="BU13" s="82"/>
      <c r="BV13" s="82"/>
      <c r="BW13" s="85"/>
      <c r="BX13" s="81"/>
      <c r="BY13" s="82"/>
      <c r="BZ13" s="85"/>
      <c r="CA13" s="85"/>
      <c r="CB13" s="58">
        <v>40</v>
      </c>
      <c r="CC13" s="79"/>
      <c r="CD13" s="82"/>
      <c r="CE13" s="82"/>
      <c r="CF13" s="79"/>
      <c r="CG13" s="81"/>
      <c r="CH13" s="82"/>
      <c r="CI13" s="82"/>
      <c r="CJ13" s="87"/>
      <c r="CK13" s="56"/>
      <c r="CL13" s="56"/>
      <c r="CN13" s="103" t="s">
        <v>101</v>
      </c>
      <c r="CO13" s="58">
        <v>40</v>
      </c>
      <c r="CP13" s="105"/>
      <c r="CQ13" s="79"/>
      <c r="CR13" s="89"/>
      <c r="CS13" s="79"/>
      <c r="CT13" s="90"/>
      <c r="CU13" s="79"/>
      <c r="CV13" s="89"/>
      <c r="CW13" s="79"/>
      <c r="CX13" s="58">
        <v>40</v>
      </c>
      <c r="CY13" s="79"/>
      <c r="CZ13" s="82"/>
      <c r="DA13" s="82"/>
      <c r="DB13" s="79"/>
      <c r="DC13" s="81"/>
      <c r="DD13" s="82"/>
      <c r="DE13" s="82"/>
      <c r="DF13" s="106"/>
      <c r="DG13" s="56"/>
      <c r="DH13" s="56"/>
      <c r="DI13" s="124"/>
      <c r="DJ13" s="103" t="s">
        <v>101</v>
      </c>
      <c r="DK13" s="93">
        <f t="shared" si="0"/>
        <v>3</v>
      </c>
      <c r="DL13" s="94">
        <f t="shared" si="1"/>
        <v>121</v>
      </c>
      <c r="DM13" s="94">
        <f t="shared" si="2"/>
        <v>81</v>
      </c>
      <c r="DN13" s="95"/>
      <c r="DO13" s="125" t="s">
        <v>102</v>
      </c>
      <c r="DP13" s="126">
        <v>93</v>
      </c>
      <c r="DQ13" s="127">
        <f t="shared" si="19"/>
        <v>9</v>
      </c>
      <c r="DR13" s="125" t="s">
        <v>103</v>
      </c>
      <c r="DS13" s="126">
        <v>73.78</v>
      </c>
      <c r="DT13" s="56"/>
      <c r="DU13" s="56"/>
    </row>
    <row r="14" spans="1:125" x14ac:dyDescent="0.25">
      <c r="A14" s="97" t="s">
        <v>104</v>
      </c>
      <c r="B14" s="58">
        <v>22</v>
      </c>
      <c r="C14" s="71">
        <v>92</v>
      </c>
      <c r="D14" s="60">
        <f t="shared" si="3"/>
        <v>70</v>
      </c>
      <c r="E14" s="60">
        <v>32</v>
      </c>
      <c r="F14" s="73">
        <v>60</v>
      </c>
      <c r="G14" s="98">
        <v>100</v>
      </c>
      <c r="H14" s="60">
        <f t="shared" si="4"/>
        <v>78</v>
      </c>
      <c r="I14" s="113">
        <v>29</v>
      </c>
      <c r="J14" s="71">
        <v>45</v>
      </c>
      <c r="K14" s="58">
        <v>22</v>
      </c>
      <c r="L14" s="71">
        <v>93</v>
      </c>
      <c r="M14" s="99">
        <f t="shared" si="8"/>
        <v>71</v>
      </c>
      <c r="N14" s="60">
        <v>34</v>
      </c>
      <c r="O14" s="71">
        <v>36</v>
      </c>
      <c r="P14" s="100">
        <v>100</v>
      </c>
      <c r="Q14" s="60">
        <f t="shared" si="5"/>
        <v>78</v>
      </c>
      <c r="R14" s="60">
        <v>31</v>
      </c>
      <c r="S14" s="101">
        <v>1</v>
      </c>
      <c r="T14" s="100">
        <v>87</v>
      </c>
      <c r="U14" s="60">
        <f t="shared" si="6"/>
        <v>65</v>
      </c>
      <c r="V14" s="60">
        <v>33</v>
      </c>
      <c r="W14" s="115">
        <v>34</v>
      </c>
      <c r="X14" s="69"/>
      <c r="Y14" s="69"/>
      <c r="Z14" s="97" t="s">
        <v>104</v>
      </c>
      <c r="AA14" s="58">
        <v>22</v>
      </c>
      <c r="AB14" s="70">
        <v>99</v>
      </c>
      <c r="AC14" s="71">
        <f t="shared" si="7"/>
        <v>77</v>
      </c>
      <c r="AD14" s="72">
        <v>34</v>
      </c>
      <c r="AE14" s="71">
        <v>52</v>
      </c>
      <c r="AF14" s="134"/>
      <c r="AG14" s="58">
        <v>22</v>
      </c>
      <c r="AH14" s="70">
        <v>97</v>
      </c>
      <c r="AI14" s="71">
        <f t="shared" si="9"/>
        <v>75</v>
      </c>
      <c r="AJ14" s="72">
        <v>30</v>
      </c>
      <c r="AK14" s="73">
        <v>63</v>
      </c>
      <c r="AL14" s="76"/>
      <c r="AM14" s="71"/>
      <c r="AN14" s="72"/>
      <c r="AO14" s="71"/>
      <c r="AP14" s="69"/>
      <c r="AQ14" s="69"/>
      <c r="AR14" s="77"/>
      <c r="AS14" s="103" t="s">
        <v>104</v>
      </c>
      <c r="AT14" s="58">
        <v>20</v>
      </c>
      <c r="AU14" s="79">
        <v>97</v>
      </c>
      <c r="AV14" s="82">
        <f t="shared" si="11"/>
        <v>77</v>
      </c>
      <c r="AW14" s="82">
        <v>33</v>
      </c>
      <c r="AX14" s="79">
        <v>14</v>
      </c>
      <c r="AY14" s="81">
        <v>98</v>
      </c>
      <c r="AZ14" s="82">
        <f t="shared" si="12"/>
        <v>78</v>
      </c>
      <c r="BA14" s="82">
        <v>36</v>
      </c>
      <c r="BB14" s="79">
        <v>50</v>
      </c>
      <c r="BC14" s="58">
        <v>19</v>
      </c>
      <c r="BD14" s="79">
        <v>50</v>
      </c>
      <c r="BE14" s="82" t="s">
        <v>105</v>
      </c>
      <c r="BF14" s="82"/>
      <c r="BG14" s="79">
        <v>40.5</v>
      </c>
      <c r="BH14" s="81"/>
      <c r="BI14" s="82"/>
      <c r="BJ14" s="82"/>
      <c r="BK14" s="84"/>
      <c r="BL14" s="81">
        <v>101</v>
      </c>
      <c r="BM14" s="82">
        <f t="shared" si="13"/>
        <v>82</v>
      </c>
      <c r="BN14" s="82">
        <v>38</v>
      </c>
      <c r="BO14" s="84">
        <v>44.5</v>
      </c>
      <c r="BP14" s="69"/>
      <c r="BR14" s="103" t="s">
        <v>104</v>
      </c>
      <c r="BS14" s="58">
        <v>19</v>
      </c>
      <c r="BT14" s="79"/>
      <c r="BU14" s="82"/>
      <c r="BV14" s="82"/>
      <c r="BW14" s="85"/>
      <c r="BX14" s="81"/>
      <c r="BY14" s="82"/>
      <c r="BZ14" s="85"/>
      <c r="CA14" s="86"/>
      <c r="CB14" s="58">
        <v>18</v>
      </c>
      <c r="CC14" s="79">
        <v>97</v>
      </c>
      <c r="CD14" s="82">
        <f t="shared" si="20"/>
        <v>79</v>
      </c>
      <c r="CE14" s="82">
        <v>34</v>
      </c>
      <c r="CF14" s="79">
        <v>54</v>
      </c>
      <c r="CG14" s="81"/>
      <c r="CH14" s="82"/>
      <c r="CI14" s="82"/>
      <c r="CJ14" s="87"/>
      <c r="CK14" s="56"/>
      <c r="CL14" s="56"/>
      <c r="CN14" s="97" t="s">
        <v>104</v>
      </c>
      <c r="CO14" s="58">
        <v>18</v>
      </c>
      <c r="CP14" s="105">
        <v>99</v>
      </c>
      <c r="CQ14" s="79">
        <f t="shared" si="21"/>
        <v>81</v>
      </c>
      <c r="CR14" s="89">
        <v>36</v>
      </c>
      <c r="CS14" s="79">
        <v>36</v>
      </c>
      <c r="CT14" s="90">
        <v>92</v>
      </c>
      <c r="CU14" s="79">
        <f t="shared" si="16"/>
        <v>74</v>
      </c>
      <c r="CV14" s="89">
        <v>30</v>
      </c>
      <c r="CW14" s="117">
        <v>29</v>
      </c>
      <c r="CX14" s="58">
        <v>19</v>
      </c>
      <c r="CY14" s="79">
        <v>97</v>
      </c>
      <c r="CZ14" s="82">
        <f t="shared" si="17"/>
        <v>78</v>
      </c>
      <c r="DA14" s="82">
        <v>34</v>
      </c>
      <c r="DB14" s="79">
        <v>57</v>
      </c>
      <c r="DC14" s="81"/>
      <c r="DD14" s="82"/>
      <c r="DE14" s="82"/>
      <c r="DF14" s="106"/>
      <c r="DG14" s="56"/>
      <c r="DH14" s="56"/>
      <c r="DI14" s="124"/>
      <c r="DJ14" s="103" t="s">
        <v>104</v>
      </c>
      <c r="DK14" s="93">
        <f>COUNT(C14,G14,L14,P14,AB14,T14,AU14,BL14,AH14,AL14,CP14,AY14,BH14,BT14,BX14,CC14,CG14,CT14,CY14)</f>
        <v>14</v>
      </c>
      <c r="DL14" s="94">
        <f>SUM(T14,BH14,BT14,BX14,CC14,C14,G14,L14,P14,AB14,AH14,AL14,CP14,AY14,CG14,CT14,CY14,AU14,BL14)/DK14</f>
        <v>96.357142857142861</v>
      </c>
      <c r="DM14" s="94">
        <f>SUM(U14,D14,H14,M14,Q14,AC14,AI14,AM14,CQ14,AZ14,CH14,,BI14,BU14,BY14,CD14,CU14,CZ14,AV14,BM14)/(DK14)</f>
        <v>75.928571428571431</v>
      </c>
      <c r="DN14" s="95" t="s">
        <v>61</v>
      </c>
      <c r="DO14" s="125" t="s">
        <v>87</v>
      </c>
      <c r="DP14" s="126">
        <v>93.36</v>
      </c>
      <c r="DQ14" s="127">
        <f t="shared" si="19"/>
        <v>10</v>
      </c>
      <c r="DR14" s="125" t="s">
        <v>100</v>
      </c>
      <c r="DS14" s="126">
        <v>74.11</v>
      </c>
      <c r="DT14" s="56"/>
      <c r="DU14" s="56"/>
    </row>
    <row r="15" spans="1:125" x14ac:dyDescent="0.25">
      <c r="A15" s="97" t="s">
        <v>106</v>
      </c>
      <c r="B15" s="58">
        <v>14</v>
      </c>
      <c r="C15" s="71">
        <v>83</v>
      </c>
      <c r="D15" s="60">
        <f t="shared" si="3"/>
        <v>69</v>
      </c>
      <c r="E15" s="60">
        <v>30</v>
      </c>
      <c r="F15" s="73">
        <v>53</v>
      </c>
      <c r="G15" s="98">
        <v>92</v>
      </c>
      <c r="H15" s="60">
        <f t="shared" si="4"/>
        <v>78</v>
      </c>
      <c r="I15" s="60">
        <v>36</v>
      </c>
      <c r="J15" s="71">
        <v>45</v>
      </c>
      <c r="K15" s="58">
        <v>13</v>
      </c>
      <c r="L15" s="71"/>
      <c r="M15" s="99"/>
      <c r="N15" s="60"/>
      <c r="O15" s="71"/>
      <c r="P15" s="100">
        <v>94</v>
      </c>
      <c r="Q15" s="60">
        <f t="shared" si="5"/>
        <v>81</v>
      </c>
      <c r="R15" s="60">
        <v>33</v>
      </c>
      <c r="S15" s="114">
        <v>49</v>
      </c>
      <c r="T15" s="100">
        <v>92</v>
      </c>
      <c r="U15" s="60">
        <f t="shared" si="6"/>
        <v>79</v>
      </c>
      <c r="V15" s="60">
        <v>34</v>
      </c>
      <c r="W15" s="131">
        <v>37.5</v>
      </c>
      <c r="X15" s="69"/>
      <c r="Y15" s="69"/>
      <c r="Z15" s="97" t="s">
        <v>106</v>
      </c>
      <c r="AA15" s="58">
        <v>14</v>
      </c>
      <c r="AB15" s="70"/>
      <c r="AC15" s="71"/>
      <c r="AD15" s="72"/>
      <c r="AE15" s="71"/>
      <c r="AF15" s="132" t="s">
        <v>107</v>
      </c>
      <c r="AG15" s="58">
        <v>15</v>
      </c>
      <c r="AH15" s="70"/>
      <c r="AI15" s="71"/>
      <c r="AJ15" s="72"/>
      <c r="AK15" s="73"/>
      <c r="AL15" s="76">
        <v>94</v>
      </c>
      <c r="AM15" s="71">
        <f t="shared" si="10"/>
        <v>79</v>
      </c>
      <c r="AN15" s="122">
        <v>27</v>
      </c>
      <c r="AO15" s="73">
        <v>28.5</v>
      </c>
      <c r="AP15" s="69"/>
      <c r="AQ15" s="69"/>
      <c r="AR15" s="77"/>
      <c r="AS15" s="103" t="s">
        <v>106</v>
      </c>
      <c r="AT15" s="58">
        <v>15</v>
      </c>
      <c r="AU15" s="79">
        <v>100</v>
      </c>
      <c r="AV15" s="82">
        <f t="shared" si="11"/>
        <v>85</v>
      </c>
      <c r="AW15" s="82">
        <v>36</v>
      </c>
      <c r="AX15" s="79">
        <v>15</v>
      </c>
      <c r="AY15" s="81">
        <v>96</v>
      </c>
      <c r="AZ15" s="82">
        <f t="shared" si="12"/>
        <v>81</v>
      </c>
      <c r="BA15" s="82">
        <v>31</v>
      </c>
      <c r="BB15" s="79">
        <v>51</v>
      </c>
      <c r="BC15" s="58">
        <v>16</v>
      </c>
      <c r="BD15" s="79">
        <v>108</v>
      </c>
      <c r="BE15" s="82">
        <f t="shared" ref="BE15:BE33" si="22">BD15-BC15</f>
        <v>92</v>
      </c>
      <c r="BF15" s="82">
        <v>41</v>
      </c>
      <c r="BG15" s="79">
        <v>48</v>
      </c>
      <c r="BH15" s="81"/>
      <c r="BI15" s="82"/>
      <c r="BJ15" s="82"/>
      <c r="BK15" s="84"/>
      <c r="BL15" s="81">
        <v>93</v>
      </c>
      <c r="BM15" s="82">
        <f t="shared" si="13"/>
        <v>77</v>
      </c>
      <c r="BN15" s="116">
        <v>27</v>
      </c>
      <c r="BO15" s="84">
        <v>46</v>
      </c>
      <c r="BP15" s="69"/>
      <c r="BR15" s="97" t="s">
        <v>106</v>
      </c>
      <c r="BS15" s="58">
        <v>16</v>
      </c>
      <c r="BT15" s="79">
        <v>87</v>
      </c>
      <c r="BU15" s="82">
        <f t="shared" si="14"/>
        <v>71</v>
      </c>
      <c r="BV15" s="116">
        <v>29</v>
      </c>
      <c r="BW15" s="85">
        <v>35</v>
      </c>
      <c r="BX15" s="81">
        <v>90</v>
      </c>
      <c r="BY15" s="82">
        <f t="shared" si="15"/>
        <v>74</v>
      </c>
      <c r="BZ15" s="85">
        <v>39</v>
      </c>
      <c r="CA15" s="130">
        <v>0</v>
      </c>
      <c r="CB15" s="58">
        <v>16</v>
      </c>
      <c r="CC15" s="79">
        <v>88</v>
      </c>
      <c r="CD15" s="82">
        <f t="shared" si="20"/>
        <v>72</v>
      </c>
      <c r="CE15" s="82">
        <v>34</v>
      </c>
      <c r="CF15" s="117">
        <v>46</v>
      </c>
      <c r="CG15" s="81"/>
      <c r="CH15" s="82"/>
      <c r="CI15" s="82"/>
      <c r="CJ15" s="87"/>
      <c r="CK15" s="56"/>
      <c r="CL15" s="56"/>
      <c r="CN15" s="97" t="s">
        <v>106</v>
      </c>
      <c r="CO15" s="58">
        <v>16</v>
      </c>
      <c r="CP15" s="105">
        <v>91</v>
      </c>
      <c r="CQ15" s="79">
        <f t="shared" si="21"/>
        <v>75</v>
      </c>
      <c r="CR15" s="89">
        <v>39</v>
      </c>
      <c r="CS15" s="117">
        <v>26</v>
      </c>
      <c r="CT15" s="90">
        <v>84</v>
      </c>
      <c r="CU15" s="79">
        <f t="shared" si="16"/>
        <v>68</v>
      </c>
      <c r="CV15" s="89">
        <v>30</v>
      </c>
      <c r="CW15" s="117">
        <v>27</v>
      </c>
      <c r="CX15" s="58">
        <v>16</v>
      </c>
      <c r="CY15" s="79">
        <v>86</v>
      </c>
      <c r="CZ15" s="82">
        <f t="shared" si="17"/>
        <v>70</v>
      </c>
      <c r="DA15" s="82">
        <v>34</v>
      </c>
      <c r="DB15" s="117">
        <v>54</v>
      </c>
      <c r="DC15" s="81"/>
      <c r="DD15" s="82"/>
      <c r="DE15" s="82"/>
      <c r="DF15" s="106"/>
      <c r="DG15" s="56"/>
      <c r="DH15" s="56"/>
      <c r="DI15" s="124"/>
      <c r="DJ15" s="103" t="s">
        <v>106</v>
      </c>
      <c r="DK15" s="93">
        <f t="shared" ref="DK15:DK34" si="23">COUNT(C15,G15,L15,P15,AB15,T15,AU15,BL15,AH15,AL15,CP15,AY15,BD15,BH15,BT15,BX15,CC15,CG15,CT15,CY15)</f>
        <v>15</v>
      </c>
      <c r="DL15" s="94">
        <f t="shared" ref="DL15:DL20" si="24">SUM(T15,BH15,BT15,BX15,CC15,C15,G15,L15,P15,AB15,AH15,AL15,CP15,AY15,BD15,CG15,CT15,CY15,AU15,BL15)/DK15</f>
        <v>91.86666666666666</v>
      </c>
      <c r="DM15" s="94">
        <f t="shared" ref="DM15:DM20" si="25">SUM(U15,D15,H15,M15,Q15,AC15,AI15,AM15,CQ15,AZ15,BE15,CH15,,BI15,BU15,BY15,CD15,CU15,CZ15,AV15,BM15)/(DK15)</f>
        <v>76.733333333333334</v>
      </c>
      <c r="DN15" s="95" t="s">
        <v>61</v>
      </c>
      <c r="DO15" s="125" t="s">
        <v>108</v>
      </c>
      <c r="DP15" s="126">
        <v>94.78</v>
      </c>
      <c r="DQ15" s="127">
        <f t="shared" si="19"/>
        <v>11</v>
      </c>
      <c r="DR15" s="125" t="s">
        <v>82</v>
      </c>
      <c r="DS15" s="126">
        <v>74.2</v>
      </c>
      <c r="DT15" s="56"/>
      <c r="DU15" s="56"/>
    </row>
    <row r="16" spans="1:125" x14ac:dyDescent="0.25">
      <c r="A16" s="103" t="s">
        <v>109</v>
      </c>
      <c r="B16" s="58">
        <v>31</v>
      </c>
      <c r="C16" s="71"/>
      <c r="D16" s="60"/>
      <c r="E16" s="60"/>
      <c r="F16" s="71"/>
      <c r="G16" s="98"/>
      <c r="H16" s="60"/>
      <c r="I16" s="60"/>
      <c r="J16" s="71"/>
      <c r="K16" s="58">
        <v>31</v>
      </c>
      <c r="L16" s="71"/>
      <c r="M16" s="99"/>
      <c r="N16" s="60"/>
      <c r="O16" s="71"/>
      <c r="P16" s="100"/>
      <c r="Q16" s="60"/>
      <c r="R16" s="60"/>
      <c r="S16" s="114"/>
      <c r="T16" s="100"/>
      <c r="U16" s="60"/>
      <c r="V16" s="60"/>
      <c r="W16" s="131"/>
      <c r="X16" s="69"/>
      <c r="Y16" s="69"/>
      <c r="Z16" s="103" t="s">
        <v>109</v>
      </c>
      <c r="AA16" s="58">
        <v>31</v>
      </c>
      <c r="AB16" s="70"/>
      <c r="AC16" s="71"/>
      <c r="AD16" s="72"/>
      <c r="AE16" s="71"/>
      <c r="AF16" s="132" t="s">
        <v>89</v>
      </c>
      <c r="AG16" s="58">
        <v>31</v>
      </c>
      <c r="AH16" s="70"/>
      <c r="AI16" s="71"/>
      <c r="AJ16" s="72"/>
      <c r="AK16" s="71"/>
      <c r="AL16" s="76"/>
      <c r="AM16" s="71"/>
      <c r="AN16" s="72"/>
      <c r="AO16" s="71"/>
      <c r="AP16" s="69"/>
      <c r="AQ16" s="69"/>
      <c r="AR16" s="77"/>
      <c r="AS16" s="97" t="s">
        <v>109</v>
      </c>
      <c r="AT16" s="58">
        <v>31</v>
      </c>
      <c r="AU16" s="79"/>
      <c r="AV16" s="82"/>
      <c r="AW16" s="82"/>
      <c r="AX16" s="79"/>
      <c r="AY16" s="81"/>
      <c r="AZ16" s="82"/>
      <c r="BA16" s="82"/>
      <c r="BB16" s="79"/>
      <c r="BC16" s="58">
        <v>32</v>
      </c>
      <c r="BD16" s="79">
        <v>109</v>
      </c>
      <c r="BE16" s="82">
        <f t="shared" si="22"/>
        <v>77</v>
      </c>
      <c r="BF16" s="82">
        <v>35</v>
      </c>
      <c r="BG16" s="79">
        <v>42</v>
      </c>
      <c r="BH16" s="81">
        <v>124</v>
      </c>
      <c r="BI16" s="82">
        <f t="shared" ref="BI16:BI33" si="26">BH16-BC16</f>
        <v>92</v>
      </c>
      <c r="BJ16" s="82">
        <v>40</v>
      </c>
      <c r="BK16" s="84">
        <v>48</v>
      </c>
      <c r="BL16" s="81">
        <v>112</v>
      </c>
      <c r="BM16" s="82">
        <f t="shared" si="13"/>
        <v>80</v>
      </c>
      <c r="BN16" s="82">
        <v>39</v>
      </c>
      <c r="BO16" s="133">
        <v>38</v>
      </c>
      <c r="BP16" s="69"/>
      <c r="BR16" s="97" t="s">
        <v>109</v>
      </c>
      <c r="BS16" s="58">
        <v>34</v>
      </c>
      <c r="BT16" s="79">
        <v>119</v>
      </c>
      <c r="BU16" s="82">
        <f t="shared" si="14"/>
        <v>85</v>
      </c>
      <c r="BV16" s="82">
        <v>42</v>
      </c>
      <c r="BW16" s="85">
        <v>41</v>
      </c>
      <c r="BX16" s="81">
        <v>109</v>
      </c>
      <c r="BY16" s="82">
        <f t="shared" si="15"/>
        <v>75</v>
      </c>
      <c r="BZ16" s="85">
        <v>39</v>
      </c>
      <c r="CA16" s="86" t="s">
        <v>110</v>
      </c>
      <c r="CB16" s="58">
        <v>35</v>
      </c>
      <c r="CC16" s="79">
        <v>110</v>
      </c>
      <c r="CD16" s="82">
        <f t="shared" si="20"/>
        <v>75</v>
      </c>
      <c r="CE16" s="82">
        <v>40</v>
      </c>
      <c r="CF16" s="117">
        <v>52.5</v>
      </c>
      <c r="CG16" s="81"/>
      <c r="CH16" s="82"/>
      <c r="CI16" s="82"/>
      <c r="CJ16" s="87"/>
      <c r="CK16" s="56"/>
      <c r="CL16" s="56"/>
      <c r="CN16" s="97" t="s">
        <v>109</v>
      </c>
      <c r="CO16" s="58">
        <v>37</v>
      </c>
      <c r="CP16" s="105">
        <v>116</v>
      </c>
      <c r="CQ16" s="79">
        <f t="shared" si="21"/>
        <v>79</v>
      </c>
      <c r="CR16" s="89">
        <v>36</v>
      </c>
      <c r="CS16" s="79">
        <v>43.5</v>
      </c>
      <c r="CT16" s="90">
        <v>106</v>
      </c>
      <c r="CU16" s="79">
        <f t="shared" si="16"/>
        <v>69</v>
      </c>
      <c r="CV16" s="89">
        <v>39</v>
      </c>
      <c r="CW16" s="117">
        <v>28.5</v>
      </c>
      <c r="CX16" s="58">
        <v>36</v>
      </c>
      <c r="CY16" s="79">
        <v>119</v>
      </c>
      <c r="CZ16" s="82">
        <f t="shared" si="17"/>
        <v>83</v>
      </c>
      <c r="DA16" s="82">
        <v>43</v>
      </c>
      <c r="DB16" s="117">
        <v>54</v>
      </c>
      <c r="DC16" s="81"/>
      <c r="DD16" s="82"/>
      <c r="DE16" s="82"/>
      <c r="DF16" s="106"/>
      <c r="DG16" s="56"/>
      <c r="DH16" s="56"/>
      <c r="DI16" s="124"/>
      <c r="DJ16" s="103" t="s">
        <v>109</v>
      </c>
      <c r="DK16" s="93">
        <f t="shared" si="23"/>
        <v>9</v>
      </c>
      <c r="DL16" s="94">
        <f t="shared" si="24"/>
        <v>113.77777777777777</v>
      </c>
      <c r="DM16" s="94">
        <f t="shared" si="25"/>
        <v>79.444444444444443</v>
      </c>
      <c r="DN16" s="95" t="s">
        <v>61</v>
      </c>
      <c r="DO16" s="125" t="s">
        <v>111</v>
      </c>
      <c r="DP16" s="126">
        <v>96</v>
      </c>
      <c r="DQ16" s="127">
        <f t="shared" si="19"/>
        <v>12</v>
      </c>
      <c r="DR16" s="125" t="s">
        <v>111</v>
      </c>
      <c r="DS16" s="126">
        <v>74.37</v>
      </c>
      <c r="DT16" s="56"/>
      <c r="DU16" s="56"/>
    </row>
    <row r="17" spans="1:125" x14ac:dyDescent="0.25">
      <c r="A17" s="97" t="s">
        <v>112</v>
      </c>
      <c r="B17" s="58">
        <v>16</v>
      </c>
      <c r="C17" s="71"/>
      <c r="D17" s="60"/>
      <c r="E17" s="60"/>
      <c r="F17" s="71"/>
      <c r="G17" s="98">
        <v>90</v>
      </c>
      <c r="H17" s="60">
        <f t="shared" si="4"/>
        <v>74</v>
      </c>
      <c r="I17" s="113">
        <v>27</v>
      </c>
      <c r="J17" s="73">
        <v>43</v>
      </c>
      <c r="K17" s="58">
        <v>16</v>
      </c>
      <c r="L17" s="71">
        <v>90</v>
      </c>
      <c r="M17" s="99">
        <f t="shared" si="8"/>
        <v>74</v>
      </c>
      <c r="N17" s="60">
        <v>32</v>
      </c>
      <c r="O17" s="71">
        <v>34</v>
      </c>
      <c r="P17" s="100">
        <v>91</v>
      </c>
      <c r="Q17" s="60">
        <f t="shared" si="5"/>
        <v>75</v>
      </c>
      <c r="R17" s="60">
        <v>34</v>
      </c>
      <c r="S17" s="101">
        <v>19</v>
      </c>
      <c r="T17" s="100">
        <v>97</v>
      </c>
      <c r="U17" s="60">
        <f t="shared" si="6"/>
        <v>81</v>
      </c>
      <c r="V17" s="60">
        <v>33</v>
      </c>
      <c r="W17" s="131">
        <v>40</v>
      </c>
      <c r="X17" s="69"/>
      <c r="Y17" s="69"/>
      <c r="Z17" s="103" t="s">
        <v>112</v>
      </c>
      <c r="AA17" s="58">
        <v>16</v>
      </c>
      <c r="AB17" s="70">
        <v>99</v>
      </c>
      <c r="AC17" s="71">
        <f t="shared" si="7"/>
        <v>83</v>
      </c>
      <c r="AD17" s="72">
        <v>35</v>
      </c>
      <c r="AE17" s="71">
        <v>57</v>
      </c>
      <c r="AF17" s="132" t="s">
        <v>113</v>
      </c>
      <c r="AG17" s="58">
        <v>16</v>
      </c>
      <c r="AH17" s="70">
        <v>92</v>
      </c>
      <c r="AI17" s="71">
        <f t="shared" si="9"/>
        <v>76</v>
      </c>
      <c r="AJ17" s="72">
        <v>32</v>
      </c>
      <c r="AK17" s="71">
        <v>69</v>
      </c>
      <c r="AL17" s="76"/>
      <c r="AM17" s="71"/>
      <c r="AN17" s="72"/>
      <c r="AO17" s="71"/>
      <c r="AP17" s="69"/>
      <c r="AQ17" s="69"/>
      <c r="AR17" s="77"/>
      <c r="AS17" s="97" t="s">
        <v>112</v>
      </c>
      <c r="AT17" s="58">
        <v>16</v>
      </c>
      <c r="AU17" s="79"/>
      <c r="AV17" s="82"/>
      <c r="AW17" s="82"/>
      <c r="AX17" s="79"/>
      <c r="AY17" s="81">
        <v>95</v>
      </c>
      <c r="AZ17" s="82">
        <f t="shared" si="12"/>
        <v>79</v>
      </c>
      <c r="BA17" s="82">
        <v>36</v>
      </c>
      <c r="BB17" s="79">
        <v>48</v>
      </c>
      <c r="BC17" s="58">
        <v>16</v>
      </c>
      <c r="BD17" s="79">
        <v>94</v>
      </c>
      <c r="BE17" s="82">
        <f t="shared" si="22"/>
        <v>78</v>
      </c>
      <c r="BF17" s="82">
        <v>37</v>
      </c>
      <c r="BG17" s="79">
        <v>39</v>
      </c>
      <c r="BH17" s="81"/>
      <c r="BI17" s="82"/>
      <c r="BJ17" s="116"/>
      <c r="BK17" s="84"/>
      <c r="BL17" s="81">
        <v>92</v>
      </c>
      <c r="BM17" s="82">
        <f t="shared" si="13"/>
        <v>76</v>
      </c>
      <c r="BN17" s="82">
        <v>33</v>
      </c>
      <c r="BO17" s="133">
        <v>38</v>
      </c>
      <c r="BP17" s="69"/>
      <c r="BR17" s="103" t="s">
        <v>112</v>
      </c>
      <c r="BS17" s="58">
        <v>16</v>
      </c>
      <c r="BT17" s="79"/>
      <c r="BU17" s="82"/>
      <c r="BV17" s="82"/>
      <c r="BW17" s="85"/>
      <c r="BX17" s="81"/>
      <c r="BY17" s="82"/>
      <c r="BZ17" s="123"/>
      <c r="CA17" s="86"/>
      <c r="CB17" s="58">
        <v>15</v>
      </c>
      <c r="CC17" s="79"/>
      <c r="CD17" s="82"/>
      <c r="CE17" s="82"/>
      <c r="CF17" s="79"/>
      <c r="CG17" s="81"/>
      <c r="CH17" s="82"/>
      <c r="CI17" s="82"/>
      <c r="CJ17" s="87"/>
      <c r="CK17" s="56"/>
      <c r="CL17" s="56"/>
      <c r="CN17" s="97" t="s">
        <v>112</v>
      </c>
      <c r="CO17" s="58">
        <v>15</v>
      </c>
      <c r="CP17" s="105">
        <v>93</v>
      </c>
      <c r="CQ17" s="79">
        <f t="shared" si="21"/>
        <v>78</v>
      </c>
      <c r="CR17" s="89">
        <v>35</v>
      </c>
      <c r="CS17" s="79">
        <v>32.5</v>
      </c>
      <c r="CT17" s="90"/>
      <c r="CU17" s="79"/>
      <c r="CV17" s="89"/>
      <c r="CW17" s="79"/>
      <c r="CX17" s="58">
        <v>15</v>
      </c>
      <c r="CY17" s="79">
        <v>90</v>
      </c>
      <c r="CZ17" s="82">
        <f t="shared" si="17"/>
        <v>75</v>
      </c>
      <c r="DA17" s="82">
        <v>31</v>
      </c>
      <c r="DB17" s="117">
        <v>55</v>
      </c>
      <c r="DC17" s="81"/>
      <c r="DD17" s="82"/>
      <c r="DE17" s="82"/>
      <c r="DF17" s="106"/>
      <c r="DG17" s="56"/>
      <c r="DH17" s="56"/>
      <c r="DI17" s="124"/>
      <c r="DJ17" s="103" t="s">
        <v>112</v>
      </c>
      <c r="DK17" s="93">
        <f t="shared" si="23"/>
        <v>11</v>
      </c>
      <c r="DL17" s="94">
        <f t="shared" si="24"/>
        <v>93</v>
      </c>
      <c r="DM17" s="94">
        <f t="shared" si="25"/>
        <v>77.181818181818187</v>
      </c>
      <c r="DN17" s="95" t="s">
        <v>61</v>
      </c>
      <c r="DO17" s="125" t="s">
        <v>114</v>
      </c>
      <c r="DP17" s="126">
        <v>96.36</v>
      </c>
      <c r="DQ17" s="127">
        <f t="shared" si="19"/>
        <v>13</v>
      </c>
      <c r="DR17" s="125" t="s">
        <v>108</v>
      </c>
      <c r="DS17" s="126">
        <v>74.44</v>
      </c>
      <c r="DT17" s="56"/>
      <c r="DU17" s="56"/>
    </row>
    <row r="18" spans="1:125" x14ac:dyDescent="0.25">
      <c r="A18" s="97" t="s">
        <v>115</v>
      </c>
      <c r="B18" s="58">
        <v>21</v>
      </c>
      <c r="C18" s="71"/>
      <c r="D18" s="60"/>
      <c r="E18" s="60"/>
      <c r="F18" s="71"/>
      <c r="G18" s="98">
        <v>102</v>
      </c>
      <c r="H18" s="60">
        <f t="shared" si="4"/>
        <v>81</v>
      </c>
      <c r="I18" s="60">
        <v>34</v>
      </c>
      <c r="J18" s="71">
        <v>50.5</v>
      </c>
      <c r="K18" s="58">
        <v>21</v>
      </c>
      <c r="L18" s="71">
        <v>104</v>
      </c>
      <c r="M18" s="99">
        <f t="shared" si="8"/>
        <v>83</v>
      </c>
      <c r="N18" s="60">
        <v>33</v>
      </c>
      <c r="O18" s="71">
        <v>39.5</v>
      </c>
      <c r="P18" s="100">
        <v>100</v>
      </c>
      <c r="Q18" s="60">
        <f t="shared" si="5"/>
        <v>79</v>
      </c>
      <c r="R18" s="60">
        <v>36</v>
      </c>
      <c r="S18" s="101">
        <v>1</v>
      </c>
      <c r="T18" s="100">
        <v>99</v>
      </c>
      <c r="U18" s="60">
        <f t="shared" si="6"/>
        <v>78</v>
      </c>
      <c r="V18" s="60">
        <v>30</v>
      </c>
      <c r="W18" s="131">
        <v>39.5</v>
      </c>
      <c r="X18" s="69"/>
      <c r="Y18" s="69"/>
      <c r="Z18" s="103" t="s">
        <v>115</v>
      </c>
      <c r="AA18" s="58">
        <v>22</v>
      </c>
      <c r="AB18" s="70">
        <v>102</v>
      </c>
      <c r="AC18" s="71">
        <f t="shared" si="7"/>
        <v>80</v>
      </c>
      <c r="AD18" s="72">
        <v>34</v>
      </c>
      <c r="AE18" s="71">
        <v>58</v>
      </c>
      <c r="AF18" s="132" t="s">
        <v>116</v>
      </c>
      <c r="AG18" s="58">
        <v>24</v>
      </c>
      <c r="AH18" s="70"/>
      <c r="AI18" s="71"/>
      <c r="AJ18" s="72"/>
      <c r="AK18" s="71"/>
      <c r="AL18" s="76"/>
      <c r="AM18" s="71"/>
      <c r="AN18" s="72"/>
      <c r="AO18" s="71"/>
      <c r="AP18" s="69"/>
      <c r="AQ18" s="69"/>
      <c r="AR18" s="77"/>
      <c r="AS18" s="97" t="s">
        <v>115</v>
      </c>
      <c r="AT18" s="58">
        <v>24</v>
      </c>
      <c r="AU18" s="79"/>
      <c r="AV18" s="82"/>
      <c r="AW18" s="82"/>
      <c r="AX18" s="79"/>
      <c r="AY18" s="81"/>
      <c r="AZ18" s="82"/>
      <c r="BA18" s="82"/>
      <c r="BB18" s="79"/>
      <c r="BC18" s="58">
        <v>24</v>
      </c>
      <c r="BD18" s="79"/>
      <c r="BE18" s="82"/>
      <c r="BF18" s="82"/>
      <c r="BG18" s="79"/>
      <c r="BH18" s="81">
        <v>96</v>
      </c>
      <c r="BI18" s="82">
        <f t="shared" si="26"/>
        <v>72</v>
      </c>
      <c r="BJ18" s="82">
        <v>31</v>
      </c>
      <c r="BK18" s="133">
        <v>36</v>
      </c>
      <c r="BL18" s="81">
        <v>100</v>
      </c>
      <c r="BM18" s="82">
        <f t="shared" si="13"/>
        <v>76</v>
      </c>
      <c r="BN18" s="82">
        <v>34</v>
      </c>
      <c r="BO18" s="84">
        <v>41</v>
      </c>
      <c r="BP18" s="69"/>
      <c r="BR18" s="97" t="s">
        <v>115</v>
      </c>
      <c r="BS18" s="58">
        <v>24</v>
      </c>
      <c r="BT18" s="79">
        <v>96</v>
      </c>
      <c r="BU18" s="82">
        <f t="shared" si="14"/>
        <v>72</v>
      </c>
      <c r="BV18" s="116">
        <v>25</v>
      </c>
      <c r="BW18" s="123">
        <v>32</v>
      </c>
      <c r="BX18" s="81">
        <v>95</v>
      </c>
      <c r="BY18" s="82">
        <f t="shared" si="15"/>
        <v>71</v>
      </c>
      <c r="BZ18" s="85">
        <v>34</v>
      </c>
      <c r="CA18" s="130" t="s">
        <v>117</v>
      </c>
      <c r="CB18" s="58">
        <v>22</v>
      </c>
      <c r="CC18" s="79">
        <v>101</v>
      </c>
      <c r="CD18" s="82">
        <f t="shared" si="20"/>
        <v>79</v>
      </c>
      <c r="CE18" s="82">
        <v>35</v>
      </c>
      <c r="CF18" s="79">
        <v>55</v>
      </c>
      <c r="CG18" s="81"/>
      <c r="CH18" s="82"/>
      <c r="CI18" s="82"/>
      <c r="CJ18" s="87"/>
      <c r="CK18" s="56"/>
      <c r="CL18" s="56"/>
      <c r="CN18" s="97" t="s">
        <v>115</v>
      </c>
      <c r="CO18" s="58">
        <v>22</v>
      </c>
      <c r="CP18" s="105">
        <v>97</v>
      </c>
      <c r="CQ18" s="79">
        <f t="shared" si="21"/>
        <v>75</v>
      </c>
      <c r="CR18" s="89">
        <v>32</v>
      </c>
      <c r="CS18" s="79">
        <v>36</v>
      </c>
      <c r="CT18" s="90"/>
      <c r="CU18" s="79"/>
      <c r="CV18" s="89"/>
      <c r="CW18" s="79"/>
      <c r="CX18" s="58">
        <v>22</v>
      </c>
      <c r="CY18" s="79">
        <v>94</v>
      </c>
      <c r="CZ18" s="82">
        <f t="shared" si="17"/>
        <v>72</v>
      </c>
      <c r="DA18" s="116">
        <v>28</v>
      </c>
      <c r="DB18" s="117">
        <v>54</v>
      </c>
      <c r="DC18" s="81"/>
      <c r="DD18" s="82"/>
      <c r="DE18" s="82"/>
      <c r="DF18" s="106"/>
      <c r="DG18" s="56"/>
      <c r="DH18" s="56"/>
      <c r="DI18" s="124"/>
      <c r="DJ18" s="103" t="s">
        <v>115</v>
      </c>
      <c r="DK18" s="93">
        <f t="shared" si="23"/>
        <v>12</v>
      </c>
      <c r="DL18" s="94">
        <f t="shared" si="24"/>
        <v>98.833333333333329</v>
      </c>
      <c r="DM18" s="94">
        <f t="shared" si="25"/>
        <v>76.5</v>
      </c>
      <c r="DN18" s="95" t="s">
        <v>61</v>
      </c>
      <c r="DO18" s="125" t="s">
        <v>97</v>
      </c>
      <c r="DP18" s="126">
        <v>97.14</v>
      </c>
      <c r="DQ18" s="127">
        <f t="shared" si="19"/>
        <v>14</v>
      </c>
      <c r="DR18" s="125" t="s">
        <v>118</v>
      </c>
      <c r="DS18" s="126">
        <v>74.459999999999994</v>
      </c>
      <c r="DT18" s="56"/>
      <c r="DU18" s="56"/>
    </row>
    <row r="19" spans="1:125" x14ac:dyDescent="0.25">
      <c r="A19" s="97"/>
      <c r="B19" s="58"/>
      <c r="C19" s="71"/>
      <c r="D19" s="60"/>
      <c r="E19" s="60"/>
      <c r="F19" s="71"/>
      <c r="G19" s="98"/>
      <c r="H19" s="60"/>
      <c r="I19" s="60"/>
      <c r="J19" s="71"/>
      <c r="K19" s="58"/>
      <c r="L19" s="71"/>
      <c r="M19" s="99"/>
      <c r="N19" s="60"/>
      <c r="O19" s="71"/>
      <c r="P19" s="100"/>
      <c r="Q19" s="60"/>
      <c r="R19" s="60"/>
      <c r="S19" s="101"/>
      <c r="T19" s="100"/>
      <c r="U19" s="60"/>
      <c r="V19" s="60"/>
      <c r="W19" s="131"/>
      <c r="X19" s="69"/>
      <c r="Y19" s="69"/>
      <c r="Z19" s="103"/>
      <c r="AA19" s="58"/>
      <c r="AB19" s="70"/>
      <c r="AC19" s="71"/>
      <c r="AD19" s="72"/>
      <c r="AE19" s="71"/>
      <c r="AF19" s="132"/>
      <c r="AG19" s="58"/>
      <c r="AH19" s="70"/>
      <c r="AI19" s="71"/>
      <c r="AJ19" s="72"/>
      <c r="AK19" s="71"/>
      <c r="AL19" s="76"/>
      <c r="AM19" s="71"/>
      <c r="AN19" s="72"/>
      <c r="AO19" s="71"/>
      <c r="AP19" s="69"/>
      <c r="AQ19" s="69"/>
      <c r="AR19" s="77"/>
      <c r="AS19" s="103" t="s">
        <v>119</v>
      </c>
      <c r="AT19" s="58">
        <v>14</v>
      </c>
      <c r="AU19" s="79"/>
      <c r="AV19" s="82"/>
      <c r="AW19" s="82"/>
      <c r="AX19" s="79"/>
      <c r="AY19" s="81"/>
      <c r="AZ19" s="82"/>
      <c r="BA19" s="82"/>
      <c r="BB19" s="79"/>
      <c r="BC19" s="58">
        <v>14</v>
      </c>
      <c r="BD19" s="79"/>
      <c r="BE19" s="82"/>
      <c r="BF19" s="82"/>
      <c r="BG19" s="79"/>
      <c r="BH19" s="81">
        <v>91</v>
      </c>
      <c r="BI19" s="82">
        <f t="shared" si="26"/>
        <v>77</v>
      </c>
      <c r="BJ19" s="82">
        <v>32</v>
      </c>
      <c r="BK19" s="84">
        <v>42</v>
      </c>
      <c r="BL19" s="81">
        <v>97</v>
      </c>
      <c r="BM19" s="82">
        <f t="shared" si="13"/>
        <v>83</v>
      </c>
      <c r="BN19" s="82">
        <v>36</v>
      </c>
      <c r="BO19" s="84">
        <v>43</v>
      </c>
      <c r="BP19" s="69"/>
      <c r="BR19" s="103" t="s">
        <v>119</v>
      </c>
      <c r="BS19" s="58">
        <v>9</v>
      </c>
      <c r="BT19" s="79"/>
      <c r="BU19" s="82"/>
      <c r="BV19" s="82"/>
      <c r="BW19" s="85"/>
      <c r="BX19" s="81">
        <v>89</v>
      </c>
      <c r="BY19" s="82">
        <f t="shared" si="15"/>
        <v>80</v>
      </c>
      <c r="BZ19" s="85">
        <v>35</v>
      </c>
      <c r="CA19" s="86" t="s">
        <v>99</v>
      </c>
      <c r="CB19" s="58">
        <v>11</v>
      </c>
      <c r="CC19" s="79"/>
      <c r="CD19" s="82"/>
      <c r="CE19" s="82"/>
      <c r="CF19" s="79"/>
      <c r="CG19" s="81"/>
      <c r="CH19" s="82"/>
      <c r="CI19" s="82"/>
      <c r="CJ19" s="87"/>
      <c r="CK19" s="56"/>
      <c r="CL19" s="56"/>
      <c r="CN19" s="103" t="s">
        <v>119</v>
      </c>
      <c r="CO19" s="58">
        <v>12</v>
      </c>
      <c r="CP19" s="105">
        <v>93</v>
      </c>
      <c r="CQ19" s="79">
        <f t="shared" si="21"/>
        <v>81</v>
      </c>
      <c r="CR19" s="89">
        <v>33</v>
      </c>
      <c r="CS19" s="79">
        <v>36</v>
      </c>
      <c r="CT19" s="90">
        <v>87</v>
      </c>
      <c r="CU19" s="79">
        <f t="shared" si="16"/>
        <v>75</v>
      </c>
      <c r="CV19" s="89">
        <v>33</v>
      </c>
      <c r="CW19" s="79">
        <v>34</v>
      </c>
      <c r="CX19" s="58">
        <v>12</v>
      </c>
      <c r="CY19" s="79">
        <v>81</v>
      </c>
      <c r="CZ19" s="82">
        <f t="shared" si="17"/>
        <v>69</v>
      </c>
      <c r="DA19" s="82">
        <v>32</v>
      </c>
      <c r="DB19" s="79">
        <v>58</v>
      </c>
      <c r="DC19" s="81"/>
      <c r="DD19" s="82"/>
      <c r="DE19" s="82"/>
      <c r="DF19" s="106"/>
      <c r="DG19" s="56"/>
      <c r="DH19" s="56"/>
      <c r="DI19" s="124"/>
      <c r="DJ19" s="103" t="s">
        <v>119</v>
      </c>
      <c r="DK19" s="93">
        <f t="shared" si="23"/>
        <v>6</v>
      </c>
      <c r="DL19" s="94">
        <f t="shared" si="24"/>
        <v>89.666666666666671</v>
      </c>
      <c r="DM19" s="94">
        <f t="shared" si="25"/>
        <v>77.5</v>
      </c>
      <c r="DN19" s="95"/>
      <c r="DO19" s="125" t="s">
        <v>103</v>
      </c>
      <c r="DP19" s="126">
        <v>97.89</v>
      </c>
      <c r="DQ19" s="127">
        <f t="shared" si="19"/>
        <v>15</v>
      </c>
      <c r="DR19" s="125" t="s">
        <v>120</v>
      </c>
      <c r="DS19" s="126">
        <v>74.540000000000006</v>
      </c>
      <c r="DT19" s="56"/>
      <c r="DU19" s="56"/>
    </row>
    <row r="20" spans="1:125" x14ac:dyDescent="0.25">
      <c r="A20" s="97" t="s">
        <v>121</v>
      </c>
      <c r="B20" s="58">
        <v>23</v>
      </c>
      <c r="C20" s="71">
        <v>96</v>
      </c>
      <c r="D20" s="60">
        <f t="shared" si="3"/>
        <v>73</v>
      </c>
      <c r="E20" s="60">
        <v>35</v>
      </c>
      <c r="F20" s="73">
        <v>61</v>
      </c>
      <c r="G20" s="98">
        <v>91</v>
      </c>
      <c r="H20" s="60">
        <f t="shared" si="4"/>
        <v>68</v>
      </c>
      <c r="I20" s="113">
        <v>29</v>
      </c>
      <c r="J20" s="71">
        <v>42.5</v>
      </c>
      <c r="K20" s="58">
        <v>22</v>
      </c>
      <c r="L20" s="71">
        <v>104</v>
      </c>
      <c r="M20" s="99">
        <f t="shared" si="8"/>
        <v>82</v>
      </c>
      <c r="N20" s="60">
        <v>34</v>
      </c>
      <c r="O20" s="71">
        <v>37</v>
      </c>
      <c r="P20" s="100">
        <v>104</v>
      </c>
      <c r="Q20" s="60">
        <f t="shared" si="5"/>
        <v>82</v>
      </c>
      <c r="R20" s="60">
        <v>40</v>
      </c>
      <c r="S20" s="114">
        <v>401</v>
      </c>
      <c r="T20" s="100">
        <v>102</v>
      </c>
      <c r="U20" s="60">
        <f t="shared" si="6"/>
        <v>80</v>
      </c>
      <c r="V20" s="60">
        <v>38</v>
      </c>
      <c r="W20" s="131">
        <v>40</v>
      </c>
      <c r="X20" s="69"/>
      <c r="Y20" s="69"/>
      <c r="Z20" s="103" t="s">
        <v>121</v>
      </c>
      <c r="AA20" s="58">
        <v>24</v>
      </c>
      <c r="AB20" s="70">
        <v>97</v>
      </c>
      <c r="AC20" s="71">
        <f t="shared" si="7"/>
        <v>73</v>
      </c>
      <c r="AD20" s="72">
        <v>33</v>
      </c>
      <c r="AE20" s="71">
        <v>52</v>
      </c>
      <c r="AF20" s="132" t="s">
        <v>93</v>
      </c>
      <c r="AG20" s="58">
        <v>24</v>
      </c>
      <c r="AH20" s="70">
        <v>103</v>
      </c>
      <c r="AI20" s="71">
        <f t="shared" si="9"/>
        <v>79</v>
      </c>
      <c r="AJ20" s="72">
        <v>38</v>
      </c>
      <c r="AK20" s="71">
        <v>62</v>
      </c>
      <c r="AL20" s="76"/>
      <c r="AM20" s="71"/>
      <c r="AN20" s="72"/>
      <c r="AO20" s="71"/>
      <c r="AP20" s="69"/>
      <c r="AQ20" s="69"/>
      <c r="AR20" s="77"/>
      <c r="AS20" s="103" t="s">
        <v>121</v>
      </c>
      <c r="AT20" s="58">
        <v>25</v>
      </c>
      <c r="AU20" s="79">
        <v>95</v>
      </c>
      <c r="AV20" s="82">
        <f t="shared" si="11"/>
        <v>70</v>
      </c>
      <c r="AW20" s="82">
        <v>40</v>
      </c>
      <c r="AX20" s="79">
        <v>15</v>
      </c>
      <c r="AY20" s="81">
        <v>102</v>
      </c>
      <c r="AZ20" s="82">
        <f t="shared" si="12"/>
        <v>77</v>
      </c>
      <c r="BA20" s="82">
        <v>38</v>
      </c>
      <c r="BB20" s="79">
        <v>45</v>
      </c>
      <c r="BC20" s="58">
        <v>25</v>
      </c>
      <c r="BD20" s="79"/>
      <c r="BE20" s="82"/>
      <c r="BF20" s="82"/>
      <c r="BG20" s="79"/>
      <c r="BH20" s="81"/>
      <c r="BI20" s="82"/>
      <c r="BJ20" s="82"/>
      <c r="BK20" s="84"/>
      <c r="BL20" s="81">
        <v>97</v>
      </c>
      <c r="BM20" s="82">
        <f t="shared" si="13"/>
        <v>72</v>
      </c>
      <c r="BN20" s="82">
        <v>36</v>
      </c>
      <c r="BO20" s="84">
        <v>40.5</v>
      </c>
      <c r="BP20" s="69"/>
      <c r="BR20" s="97" t="s">
        <v>121</v>
      </c>
      <c r="BS20" s="58">
        <v>25</v>
      </c>
      <c r="BT20" s="79">
        <v>87</v>
      </c>
      <c r="BU20" s="82">
        <f t="shared" si="14"/>
        <v>62</v>
      </c>
      <c r="BV20" s="82">
        <v>32</v>
      </c>
      <c r="BW20" s="123">
        <v>30.5</v>
      </c>
      <c r="BX20" s="81">
        <v>95</v>
      </c>
      <c r="BY20" s="82">
        <f t="shared" si="15"/>
        <v>70</v>
      </c>
      <c r="BZ20" s="85">
        <v>34</v>
      </c>
      <c r="CA20" s="86" t="s">
        <v>122</v>
      </c>
      <c r="CB20" s="58">
        <v>24</v>
      </c>
      <c r="CC20" s="79">
        <v>100</v>
      </c>
      <c r="CD20" s="82">
        <f t="shared" si="20"/>
        <v>76</v>
      </c>
      <c r="CE20" s="82">
        <v>36</v>
      </c>
      <c r="CF20" s="117">
        <v>52</v>
      </c>
      <c r="CG20" s="81"/>
      <c r="CH20" s="82"/>
      <c r="CI20" s="82"/>
      <c r="CJ20" s="87"/>
      <c r="CK20" s="56"/>
      <c r="CL20" s="56"/>
      <c r="CN20" s="97" t="s">
        <v>121</v>
      </c>
      <c r="CO20" s="58">
        <v>23</v>
      </c>
      <c r="CP20" s="105">
        <v>87</v>
      </c>
      <c r="CQ20" s="79">
        <f t="shared" si="21"/>
        <v>64</v>
      </c>
      <c r="CR20" s="89">
        <v>30</v>
      </c>
      <c r="CS20" s="117">
        <v>27.5</v>
      </c>
      <c r="CT20" s="90"/>
      <c r="CU20" s="79"/>
      <c r="CV20" s="89"/>
      <c r="CW20" s="79"/>
      <c r="CX20" s="58">
        <v>23</v>
      </c>
      <c r="CY20" s="79"/>
      <c r="CZ20" s="82"/>
      <c r="DA20" s="82"/>
      <c r="DB20" s="79"/>
      <c r="DC20" s="81"/>
      <c r="DD20" s="82"/>
      <c r="DE20" s="82"/>
      <c r="DF20" s="106"/>
      <c r="DG20" s="56"/>
      <c r="DH20" s="56"/>
      <c r="DI20" s="124"/>
      <c r="DJ20" s="103" t="s">
        <v>121</v>
      </c>
      <c r="DK20" s="93">
        <f t="shared" si="23"/>
        <v>14</v>
      </c>
      <c r="DL20" s="94">
        <f t="shared" si="24"/>
        <v>97.142857142857139</v>
      </c>
      <c r="DM20" s="94">
        <f t="shared" si="25"/>
        <v>73.428571428571431</v>
      </c>
      <c r="DN20" s="95" t="s">
        <v>61</v>
      </c>
      <c r="DO20" s="125" t="s">
        <v>123</v>
      </c>
      <c r="DP20" s="126">
        <v>98.83</v>
      </c>
      <c r="DQ20" s="127">
        <f t="shared" si="19"/>
        <v>16</v>
      </c>
      <c r="DR20" s="125" t="s">
        <v>124</v>
      </c>
      <c r="DS20" s="126">
        <v>75.47</v>
      </c>
      <c r="DT20" s="56"/>
      <c r="DU20" s="56"/>
    </row>
    <row r="21" spans="1:125" x14ac:dyDescent="0.25">
      <c r="A21" s="103" t="s">
        <v>125</v>
      </c>
      <c r="B21" s="58">
        <v>21</v>
      </c>
      <c r="C21" s="71"/>
      <c r="D21" s="60"/>
      <c r="E21" s="60"/>
      <c r="F21" s="71"/>
      <c r="G21" s="98"/>
      <c r="H21" s="60"/>
      <c r="I21" s="60"/>
      <c r="J21" s="71"/>
      <c r="K21" s="58">
        <v>21</v>
      </c>
      <c r="L21" s="71"/>
      <c r="M21" s="99"/>
      <c r="N21" s="60"/>
      <c r="O21" s="71"/>
      <c r="P21" s="100"/>
      <c r="Q21" s="60"/>
      <c r="R21" s="113"/>
      <c r="S21" s="129"/>
      <c r="T21" s="100"/>
      <c r="U21" s="60"/>
      <c r="V21" s="113"/>
      <c r="W21" s="135"/>
      <c r="X21" s="69"/>
      <c r="Y21" s="69"/>
      <c r="Z21" s="103" t="s">
        <v>125</v>
      </c>
      <c r="AA21" s="58">
        <v>21</v>
      </c>
      <c r="AB21" s="70"/>
      <c r="AC21" s="71"/>
      <c r="AD21" s="72"/>
      <c r="AE21" s="71"/>
      <c r="AF21" s="74"/>
      <c r="AG21" s="58">
        <v>21</v>
      </c>
      <c r="AH21" s="70"/>
      <c r="AI21" s="71"/>
      <c r="AJ21" s="72"/>
      <c r="AK21" s="71"/>
      <c r="AL21" s="76"/>
      <c r="AM21" s="71"/>
      <c r="AN21" s="72"/>
      <c r="AO21" s="71"/>
      <c r="AP21" s="69"/>
      <c r="AQ21" s="69"/>
      <c r="AR21" s="77"/>
      <c r="AS21" s="103" t="s">
        <v>125</v>
      </c>
      <c r="AT21" s="58">
        <v>21</v>
      </c>
      <c r="AU21" s="79"/>
      <c r="AV21" s="82"/>
      <c r="AW21" s="82"/>
      <c r="AX21" s="79"/>
      <c r="AY21" s="81"/>
      <c r="AZ21" s="82"/>
      <c r="BA21" s="82"/>
      <c r="BB21" s="79"/>
      <c r="BC21" s="58">
        <v>21</v>
      </c>
      <c r="BD21" s="79"/>
      <c r="BE21" s="82"/>
      <c r="BF21" s="82"/>
      <c r="BG21" s="79"/>
      <c r="BH21" s="81"/>
      <c r="BI21" s="82"/>
      <c r="BJ21" s="82"/>
      <c r="BK21" s="84"/>
      <c r="BL21" s="81"/>
      <c r="BM21" s="82"/>
      <c r="BN21" s="82"/>
      <c r="BO21" s="84"/>
      <c r="BP21" s="69"/>
      <c r="BR21" s="103" t="s">
        <v>125</v>
      </c>
      <c r="BS21" s="58">
        <v>21</v>
      </c>
      <c r="BT21" s="79"/>
      <c r="BU21" s="82"/>
      <c r="BV21" s="82"/>
      <c r="BW21" s="85"/>
      <c r="BX21" s="81"/>
      <c r="BY21" s="82"/>
      <c r="BZ21" s="85"/>
      <c r="CA21" s="130"/>
      <c r="CB21" s="58">
        <v>21</v>
      </c>
      <c r="CC21" s="79"/>
      <c r="CD21" s="82"/>
      <c r="CE21" s="82"/>
      <c r="CF21" s="79"/>
      <c r="CG21" s="81"/>
      <c r="CH21" s="82"/>
      <c r="CI21" s="82"/>
      <c r="CJ21" s="87"/>
      <c r="CK21" s="56"/>
      <c r="CL21" s="56"/>
      <c r="CN21" s="103" t="s">
        <v>125</v>
      </c>
      <c r="CO21" s="58">
        <v>21</v>
      </c>
      <c r="CP21" s="105"/>
      <c r="CQ21" s="79"/>
      <c r="CR21" s="89"/>
      <c r="CS21" s="79"/>
      <c r="CT21" s="90"/>
      <c r="CU21" s="79"/>
      <c r="CV21" s="89"/>
      <c r="CW21" s="117"/>
      <c r="CX21" s="58">
        <v>21</v>
      </c>
      <c r="CY21" s="79"/>
      <c r="CZ21" s="82"/>
      <c r="DA21" s="82"/>
      <c r="DB21" s="117"/>
      <c r="DC21" s="81"/>
      <c r="DD21" s="82"/>
      <c r="DE21" s="82"/>
      <c r="DF21" s="106"/>
      <c r="DG21" s="56"/>
      <c r="DH21" s="56"/>
      <c r="DI21" s="124"/>
      <c r="DJ21" s="108" t="s">
        <v>125</v>
      </c>
      <c r="DK21" s="93">
        <f t="shared" si="23"/>
        <v>0</v>
      </c>
      <c r="DL21" s="94">
        <v>0</v>
      </c>
      <c r="DM21" s="94">
        <v>0</v>
      </c>
      <c r="DN21" s="95"/>
      <c r="DO21" s="125" t="s">
        <v>91</v>
      </c>
      <c r="DP21" s="126">
        <v>100.19</v>
      </c>
      <c r="DQ21" s="127">
        <f t="shared" si="19"/>
        <v>17</v>
      </c>
      <c r="DR21" s="125" t="s">
        <v>114</v>
      </c>
      <c r="DS21" s="126">
        <v>75.930000000000007</v>
      </c>
      <c r="DT21" s="56"/>
      <c r="DU21" s="56"/>
    </row>
    <row r="22" spans="1:125" x14ac:dyDescent="0.25">
      <c r="A22" s="97" t="s">
        <v>126</v>
      </c>
      <c r="B22" s="58">
        <v>26</v>
      </c>
      <c r="C22" s="71">
        <v>106</v>
      </c>
      <c r="D22" s="60">
        <f t="shared" si="3"/>
        <v>80</v>
      </c>
      <c r="E22" s="60">
        <v>33</v>
      </c>
      <c r="F22" s="73">
        <v>73</v>
      </c>
      <c r="G22" s="98">
        <v>96</v>
      </c>
      <c r="H22" s="60">
        <f t="shared" si="4"/>
        <v>70</v>
      </c>
      <c r="I22" s="113">
        <v>27</v>
      </c>
      <c r="J22" s="71">
        <v>43</v>
      </c>
      <c r="K22" s="58">
        <v>25</v>
      </c>
      <c r="L22" s="71">
        <v>107</v>
      </c>
      <c r="M22" s="99">
        <f t="shared" si="8"/>
        <v>82</v>
      </c>
      <c r="N22" s="60">
        <v>31</v>
      </c>
      <c r="O22" s="71">
        <v>34.5</v>
      </c>
      <c r="P22" s="100"/>
      <c r="Q22" s="60"/>
      <c r="R22" s="60"/>
      <c r="S22" s="114"/>
      <c r="T22" s="100">
        <v>112</v>
      </c>
      <c r="U22" s="60">
        <f t="shared" si="6"/>
        <v>87</v>
      </c>
      <c r="V22" s="60">
        <v>34</v>
      </c>
      <c r="W22" s="131">
        <v>46.5</v>
      </c>
      <c r="X22" s="69"/>
      <c r="Y22" s="69"/>
      <c r="Z22" s="103" t="s">
        <v>126</v>
      </c>
      <c r="AA22" s="58">
        <v>25</v>
      </c>
      <c r="AB22" s="70">
        <v>100</v>
      </c>
      <c r="AC22" s="71">
        <f t="shared" si="7"/>
        <v>75</v>
      </c>
      <c r="AD22" s="72">
        <v>33</v>
      </c>
      <c r="AE22" s="71">
        <v>52.5</v>
      </c>
      <c r="AF22" s="74"/>
      <c r="AG22" s="58">
        <v>26</v>
      </c>
      <c r="AH22" s="70">
        <v>104</v>
      </c>
      <c r="AI22" s="71">
        <f t="shared" si="9"/>
        <v>78</v>
      </c>
      <c r="AJ22" s="72">
        <v>32</v>
      </c>
      <c r="AK22" s="71">
        <v>65</v>
      </c>
      <c r="AL22" s="76">
        <v>110</v>
      </c>
      <c r="AM22" s="71">
        <f t="shared" si="10"/>
        <v>84</v>
      </c>
      <c r="AN22" s="72">
        <v>36</v>
      </c>
      <c r="AO22" s="71">
        <v>32</v>
      </c>
      <c r="AP22" s="69"/>
      <c r="AQ22" s="69"/>
      <c r="AR22" s="77"/>
      <c r="AS22" s="97" t="s">
        <v>126</v>
      </c>
      <c r="AT22" s="58">
        <v>26</v>
      </c>
      <c r="AU22" s="79">
        <v>99</v>
      </c>
      <c r="AV22" s="82">
        <f t="shared" si="11"/>
        <v>73</v>
      </c>
      <c r="AW22" s="82">
        <v>32</v>
      </c>
      <c r="AX22" s="117">
        <v>18</v>
      </c>
      <c r="AY22" s="81">
        <v>107</v>
      </c>
      <c r="AZ22" s="82">
        <f t="shared" si="12"/>
        <v>81</v>
      </c>
      <c r="BA22" s="82">
        <v>35</v>
      </c>
      <c r="BB22" s="79">
        <v>55</v>
      </c>
      <c r="BC22" s="58">
        <v>27</v>
      </c>
      <c r="BD22" s="79">
        <v>98</v>
      </c>
      <c r="BE22" s="82">
        <f t="shared" si="22"/>
        <v>71</v>
      </c>
      <c r="BF22" s="82">
        <v>30</v>
      </c>
      <c r="BG22" s="117">
        <v>36.5</v>
      </c>
      <c r="BH22" s="81">
        <v>106</v>
      </c>
      <c r="BI22" s="82">
        <f t="shared" si="26"/>
        <v>79</v>
      </c>
      <c r="BJ22" s="82">
        <v>35</v>
      </c>
      <c r="BK22" s="84">
        <v>43.5</v>
      </c>
      <c r="BL22" s="81">
        <v>103</v>
      </c>
      <c r="BM22" s="82">
        <f t="shared" si="13"/>
        <v>76</v>
      </c>
      <c r="BN22" s="82">
        <v>33</v>
      </c>
      <c r="BO22" s="84">
        <v>40.5</v>
      </c>
      <c r="BP22" s="69"/>
      <c r="BR22" s="97" t="s">
        <v>126</v>
      </c>
      <c r="BS22" s="58">
        <v>26</v>
      </c>
      <c r="BT22" s="79">
        <v>113</v>
      </c>
      <c r="BU22" s="82">
        <f t="shared" si="14"/>
        <v>87</v>
      </c>
      <c r="BV22" s="82">
        <v>34</v>
      </c>
      <c r="BW22" s="85">
        <v>47</v>
      </c>
      <c r="BX22" s="81">
        <v>103</v>
      </c>
      <c r="BY22" s="82">
        <f t="shared" si="15"/>
        <v>77</v>
      </c>
      <c r="BZ22" s="85">
        <v>41</v>
      </c>
      <c r="CA22" s="86" t="s">
        <v>127</v>
      </c>
      <c r="CB22" s="58">
        <v>27</v>
      </c>
      <c r="CC22" s="79">
        <v>102</v>
      </c>
      <c r="CD22" s="82">
        <f t="shared" si="20"/>
        <v>75</v>
      </c>
      <c r="CE22" s="82">
        <v>36</v>
      </c>
      <c r="CF22" s="117">
        <v>52.5</v>
      </c>
      <c r="CG22" s="81"/>
      <c r="CH22" s="82"/>
      <c r="CI22" s="82"/>
      <c r="CJ22" s="87"/>
      <c r="CK22" s="56"/>
      <c r="CL22" s="56"/>
      <c r="CN22" s="97" t="s">
        <v>126</v>
      </c>
      <c r="CO22" s="58">
        <v>27</v>
      </c>
      <c r="CP22" s="105">
        <v>99</v>
      </c>
      <c r="CQ22" s="79">
        <f t="shared" si="21"/>
        <v>72</v>
      </c>
      <c r="CR22" s="89">
        <v>35</v>
      </c>
      <c r="CS22" s="117">
        <v>32.5</v>
      </c>
      <c r="CT22" s="90">
        <v>103</v>
      </c>
      <c r="CU22" s="79">
        <f t="shared" si="16"/>
        <v>76</v>
      </c>
      <c r="CV22" s="89">
        <v>34</v>
      </c>
      <c r="CW22" s="79">
        <v>30.5</v>
      </c>
      <c r="CX22" s="58">
        <v>26</v>
      </c>
      <c r="CY22" s="79">
        <v>96</v>
      </c>
      <c r="CZ22" s="82">
        <f t="shared" si="17"/>
        <v>70</v>
      </c>
      <c r="DA22" s="116">
        <v>27</v>
      </c>
      <c r="DB22" s="117">
        <v>52</v>
      </c>
      <c r="DC22" s="81"/>
      <c r="DD22" s="82"/>
      <c r="DE22" s="82"/>
      <c r="DF22" s="106"/>
      <c r="DG22" s="56"/>
      <c r="DH22" s="56"/>
      <c r="DI22" s="124"/>
      <c r="DJ22" s="108" t="s">
        <v>126</v>
      </c>
      <c r="DK22" s="93">
        <f t="shared" si="23"/>
        <v>18</v>
      </c>
      <c r="DL22" s="94">
        <f t="shared" ref="DL22:DL34" si="27">SUM(T22,BH22,BT22,BX22,CC22,C22,G22,L22,P22,AB22,AH22,AL22,CP22,AY22,BD22,CG22,CT22,CY22,AU22,BL22)/DK22</f>
        <v>103.55555555555556</v>
      </c>
      <c r="DM22" s="94">
        <f t="shared" ref="DM22:DM34" si="28">SUM(U22,D22,H22,M22,Q22,AC22,AI22,AM22,CQ22,AZ22,BE22,CH22,,BI22,BU22,BY22,CD22,CU22,CZ22,AV22,BM22)/(DK22)</f>
        <v>77.388888888888886</v>
      </c>
      <c r="DN22" s="95" t="s">
        <v>61</v>
      </c>
      <c r="DO22" s="125" t="s">
        <v>118</v>
      </c>
      <c r="DP22" s="126">
        <v>103.38</v>
      </c>
      <c r="DQ22" s="127">
        <f t="shared" si="19"/>
        <v>18</v>
      </c>
      <c r="DR22" s="125" t="s">
        <v>128</v>
      </c>
      <c r="DS22" s="126">
        <v>76.08</v>
      </c>
      <c r="DT22" s="56"/>
      <c r="DU22" s="56"/>
    </row>
    <row r="23" spans="1:125" x14ac:dyDescent="0.25">
      <c r="A23" s="103" t="s">
        <v>129</v>
      </c>
      <c r="B23" s="58">
        <v>16</v>
      </c>
      <c r="C23" s="71">
        <v>90</v>
      </c>
      <c r="D23" s="60">
        <f t="shared" si="3"/>
        <v>74</v>
      </c>
      <c r="E23" s="60">
        <v>35</v>
      </c>
      <c r="F23" s="71">
        <v>55</v>
      </c>
      <c r="G23" s="98"/>
      <c r="H23" s="60"/>
      <c r="I23" s="60"/>
      <c r="J23" s="71"/>
      <c r="K23" s="58">
        <v>17</v>
      </c>
      <c r="L23" s="71"/>
      <c r="M23" s="99"/>
      <c r="N23" s="60"/>
      <c r="O23" s="71"/>
      <c r="P23" s="100">
        <v>84</v>
      </c>
      <c r="Q23" s="60">
        <f t="shared" si="5"/>
        <v>67</v>
      </c>
      <c r="R23" s="113">
        <v>28</v>
      </c>
      <c r="S23" s="114">
        <v>48</v>
      </c>
      <c r="T23" s="100">
        <v>91</v>
      </c>
      <c r="U23" s="60">
        <f t="shared" si="6"/>
        <v>74</v>
      </c>
      <c r="V23" s="60">
        <v>35</v>
      </c>
      <c r="W23" s="131">
        <v>38.5</v>
      </c>
      <c r="X23" s="69"/>
      <c r="Y23" s="69"/>
      <c r="Z23" s="97" t="s">
        <v>129</v>
      </c>
      <c r="AA23" s="58">
        <v>15</v>
      </c>
      <c r="AB23" s="70"/>
      <c r="AC23" s="71"/>
      <c r="AD23" s="72"/>
      <c r="AE23" s="71"/>
      <c r="AF23" s="74"/>
      <c r="AG23" s="58">
        <v>15</v>
      </c>
      <c r="AH23" s="70">
        <v>84</v>
      </c>
      <c r="AI23" s="71">
        <f t="shared" si="9"/>
        <v>69</v>
      </c>
      <c r="AJ23" s="72">
        <v>31</v>
      </c>
      <c r="AK23" s="73">
        <v>63</v>
      </c>
      <c r="AL23" s="76">
        <v>93</v>
      </c>
      <c r="AM23" s="71">
        <f t="shared" si="10"/>
        <v>78</v>
      </c>
      <c r="AN23" s="72">
        <v>35</v>
      </c>
      <c r="AO23" s="71">
        <v>31.5</v>
      </c>
      <c r="AP23" s="69"/>
      <c r="AQ23" s="69"/>
      <c r="AR23" s="77"/>
      <c r="AS23" s="97" t="s">
        <v>129</v>
      </c>
      <c r="AT23" s="58">
        <v>14</v>
      </c>
      <c r="AU23" s="79">
        <v>82</v>
      </c>
      <c r="AV23" s="82">
        <f t="shared" si="11"/>
        <v>68</v>
      </c>
      <c r="AW23" s="116">
        <v>28</v>
      </c>
      <c r="AX23" s="117">
        <v>24</v>
      </c>
      <c r="AY23" s="81">
        <v>84</v>
      </c>
      <c r="AZ23" s="82">
        <f t="shared" si="12"/>
        <v>70</v>
      </c>
      <c r="BA23" s="82">
        <v>35</v>
      </c>
      <c r="BB23" s="117">
        <v>41</v>
      </c>
      <c r="BC23" s="58">
        <v>13</v>
      </c>
      <c r="BD23" s="79">
        <v>87</v>
      </c>
      <c r="BE23" s="82">
        <f t="shared" si="22"/>
        <v>74</v>
      </c>
      <c r="BF23" s="82">
        <v>31</v>
      </c>
      <c r="BG23" s="79">
        <v>39.5</v>
      </c>
      <c r="BH23" s="81">
        <v>90</v>
      </c>
      <c r="BI23" s="82">
        <f t="shared" si="26"/>
        <v>77</v>
      </c>
      <c r="BJ23" s="82">
        <v>37</v>
      </c>
      <c r="BK23" s="133">
        <v>39.5</v>
      </c>
      <c r="BL23" s="81">
        <v>85</v>
      </c>
      <c r="BM23" s="82">
        <f t="shared" si="13"/>
        <v>72</v>
      </c>
      <c r="BN23" s="116">
        <v>29</v>
      </c>
      <c r="BO23" s="133">
        <v>37.5</v>
      </c>
      <c r="BP23" s="69"/>
      <c r="BR23" s="97" t="s">
        <v>129</v>
      </c>
      <c r="BS23" s="58">
        <v>14</v>
      </c>
      <c r="BT23" s="79">
        <v>82</v>
      </c>
      <c r="BU23" s="82">
        <f t="shared" si="14"/>
        <v>68</v>
      </c>
      <c r="BV23" s="82">
        <v>36</v>
      </c>
      <c r="BW23" s="123">
        <v>31</v>
      </c>
      <c r="BX23" s="81">
        <v>85</v>
      </c>
      <c r="BY23" s="82">
        <f t="shared" si="15"/>
        <v>71</v>
      </c>
      <c r="BZ23" s="85">
        <v>38</v>
      </c>
      <c r="CA23" s="130">
        <v>0</v>
      </c>
      <c r="CB23" s="58">
        <v>13</v>
      </c>
      <c r="CC23" s="79"/>
      <c r="CD23" s="82"/>
      <c r="CE23" s="82"/>
      <c r="CF23" s="136"/>
      <c r="CG23" s="81"/>
      <c r="CH23" s="82"/>
      <c r="CI23" s="82"/>
      <c r="CJ23" s="87"/>
      <c r="CK23" s="56"/>
      <c r="CL23" s="56"/>
      <c r="CN23" s="97" t="s">
        <v>129</v>
      </c>
      <c r="CO23" s="58">
        <v>13</v>
      </c>
      <c r="CP23" s="105">
        <v>85</v>
      </c>
      <c r="CQ23" s="79">
        <f t="shared" si="21"/>
        <v>72</v>
      </c>
      <c r="CR23" s="89">
        <v>33</v>
      </c>
      <c r="CS23" s="117">
        <v>27.5</v>
      </c>
      <c r="CT23" s="90">
        <v>85</v>
      </c>
      <c r="CU23" s="79">
        <f t="shared" si="16"/>
        <v>72</v>
      </c>
      <c r="CV23" s="89">
        <v>34</v>
      </c>
      <c r="CW23" s="79">
        <v>30.5</v>
      </c>
      <c r="CX23" s="58">
        <v>13</v>
      </c>
      <c r="CY23" s="79">
        <v>87</v>
      </c>
      <c r="CZ23" s="82">
        <f t="shared" si="17"/>
        <v>74</v>
      </c>
      <c r="DA23" s="82">
        <v>33</v>
      </c>
      <c r="DB23" s="79">
        <v>59</v>
      </c>
      <c r="DC23" s="81"/>
      <c r="DD23" s="82"/>
      <c r="DE23" s="82"/>
      <c r="DF23" s="106"/>
      <c r="DG23" s="56"/>
      <c r="DH23" s="56"/>
      <c r="DI23" s="124"/>
      <c r="DJ23" s="108" t="s">
        <v>129</v>
      </c>
      <c r="DK23" s="93">
        <f t="shared" si="23"/>
        <v>15</v>
      </c>
      <c r="DL23" s="94">
        <f t="shared" si="27"/>
        <v>86.266666666666666</v>
      </c>
      <c r="DM23" s="94">
        <f t="shared" si="28"/>
        <v>72</v>
      </c>
      <c r="DN23" s="95" t="s">
        <v>61</v>
      </c>
      <c r="DO23" s="125" t="s">
        <v>130</v>
      </c>
      <c r="DP23" s="126">
        <v>103.56</v>
      </c>
      <c r="DQ23" s="127">
        <f t="shared" si="19"/>
        <v>19</v>
      </c>
      <c r="DR23" s="125" t="s">
        <v>123</v>
      </c>
      <c r="DS23" s="126">
        <v>76.5</v>
      </c>
      <c r="DT23" s="56"/>
      <c r="DU23" s="56"/>
    </row>
    <row r="24" spans="1:125" x14ac:dyDescent="0.25">
      <c r="A24" s="97" t="s">
        <v>131</v>
      </c>
      <c r="B24" s="58">
        <v>14</v>
      </c>
      <c r="C24" s="71">
        <v>86</v>
      </c>
      <c r="D24" s="60">
        <f t="shared" si="3"/>
        <v>72</v>
      </c>
      <c r="E24" s="60">
        <v>35</v>
      </c>
      <c r="F24" s="73">
        <v>51</v>
      </c>
      <c r="G24" s="98">
        <v>84</v>
      </c>
      <c r="H24" s="60">
        <f t="shared" si="4"/>
        <v>70</v>
      </c>
      <c r="I24" s="60">
        <v>30</v>
      </c>
      <c r="J24" s="73">
        <v>42</v>
      </c>
      <c r="K24" s="58">
        <v>14</v>
      </c>
      <c r="L24" s="71"/>
      <c r="M24" s="99"/>
      <c r="N24" s="60"/>
      <c r="O24" s="71"/>
      <c r="P24" s="100">
        <v>87</v>
      </c>
      <c r="Q24" s="60">
        <f t="shared" si="5"/>
        <v>73</v>
      </c>
      <c r="R24" s="60">
        <v>36</v>
      </c>
      <c r="S24" s="101">
        <v>78</v>
      </c>
      <c r="T24" s="100">
        <v>86</v>
      </c>
      <c r="U24" s="60">
        <f t="shared" si="6"/>
        <v>72</v>
      </c>
      <c r="V24" s="60">
        <v>31</v>
      </c>
      <c r="W24" s="137">
        <v>36</v>
      </c>
      <c r="X24" s="69"/>
      <c r="Y24" s="69"/>
      <c r="Z24" s="97" t="s">
        <v>131</v>
      </c>
      <c r="AA24" s="58">
        <v>14</v>
      </c>
      <c r="AB24" s="70">
        <v>85</v>
      </c>
      <c r="AC24" s="71">
        <f t="shared" si="7"/>
        <v>71</v>
      </c>
      <c r="AD24" s="72">
        <v>30</v>
      </c>
      <c r="AE24" s="71">
        <v>49</v>
      </c>
      <c r="AF24" s="74"/>
      <c r="AG24" s="58">
        <v>15</v>
      </c>
      <c r="AH24" s="70">
        <v>83</v>
      </c>
      <c r="AI24" s="71">
        <f t="shared" si="9"/>
        <v>68</v>
      </c>
      <c r="AJ24" s="72">
        <v>32</v>
      </c>
      <c r="AK24" s="73">
        <v>63</v>
      </c>
      <c r="AL24" s="76">
        <v>83</v>
      </c>
      <c r="AM24" s="71">
        <f t="shared" si="10"/>
        <v>68</v>
      </c>
      <c r="AN24" s="72">
        <v>33</v>
      </c>
      <c r="AO24" s="73">
        <v>26.5</v>
      </c>
      <c r="AP24" s="69"/>
      <c r="AQ24" s="69"/>
      <c r="AR24" s="77"/>
      <c r="AS24" s="97" t="s">
        <v>131</v>
      </c>
      <c r="AT24" s="58">
        <v>14</v>
      </c>
      <c r="AU24" s="79">
        <v>94</v>
      </c>
      <c r="AV24" s="82">
        <f t="shared" si="11"/>
        <v>80</v>
      </c>
      <c r="AW24" s="82">
        <v>34</v>
      </c>
      <c r="AX24" s="117">
        <v>16</v>
      </c>
      <c r="AY24" s="81">
        <v>86</v>
      </c>
      <c r="AZ24" s="82">
        <f t="shared" si="12"/>
        <v>72</v>
      </c>
      <c r="BA24" s="82">
        <v>35</v>
      </c>
      <c r="BB24" s="117">
        <v>42</v>
      </c>
      <c r="BC24" s="58">
        <v>14</v>
      </c>
      <c r="BD24" s="79">
        <v>81</v>
      </c>
      <c r="BE24" s="82">
        <f t="shared" si="22"/>
        <v>67</v>
      </c>
      <c r="BF24" s="82">
        <v>33</v>
      </c>
      <c r="BG24" s="117">
        <v>33</v>
      </c>
      <c r="BH24" s="81">
        <v>89</v>
      </c>
      <c r="BI24" s="82">
        <f t="shared" si="26"/>
        <v>75</v>
      </c>
      <c r="BJ24" s="82">
        <v>33</v>
      </c>
      <c r="BK24" s="118">
        <v>40</v>
      </c>
      <c r="BL24" s="81">
        <v>91</v>
      </c>
      <c r="BM24" s="82">
        <f t="shared" si="13"/>
        <v>77</v>
      </c>
      <c r="BN24" s="82">
        <v>33</v>
      </c>
      <c r="BO24" s="87">
        <v>39</v>
      </c>
      <c r="BP24" s="69"/>
      <c r="BR24" s="97" t="s">
        <v>131</v>
      </c>
      <c r="BS24" s="58">
        <v>14</v>
      </c>
      <c r="BT24" s="79">
        <v>81</v>
      </c>
      <c r="BU24" s="82">
        <f t="shared" si="14"/>
        <v>67</v>
      </c>
      <c r="BV24" s="82">
        <v>31</v>
      </c>
      <c r="BW24" s="123">
        <v>30</v>
      </c>
      <c r="BX24" s="81">
        <v>90</v>
      </c>
      <c r="BY24" s="82">
        <f t="shared" si="15"/>
        <v>76</v>
      </c>
      <c r="BZ24" s="85">
        <v>36</v>
      </c>
      <c r="CA24" s="86" t="s">
        <v>132</v>
      </c>
      <c r="CB24" s="58">
        <v>13</v>
      </c>
      <c r="CC24" s="79"/>
      <c r="CD24" s="82"/>
      <c r="CE24" s="82"/>
      <c r="CF24" s="79"/>
      <c r="CG24" s="81"/>
      <c r="CH24" s="82"/>
      <c r="CI24" s="82"/>
      <c r="CJ24" s="87"/>
      <c r="CK24" s="56"/>
      <c r="CL24" s="56"/>
      <c r="CN24" s="103" t="s">
        <v>131</v>
      </c>
      <c r="CO24" s="58">
        <v>14</v>
      </c>
      <c r="CP24" s="105"/>
      <c r="CQ24" s="79"/>
      <c r="CR24" s="89"/>
      <c r="CS24" s="79"/>
      <c r="CT24" s="90">
        <v>97</v>
      </c>
      <c r="CU24" s="79">
        <f t="shared" si="16"/>
        <v>83</v>
      </c>
      <c r="CV24" s="89">
        <v>34</v>
      </c>
      <c r="CW24" s="79">
        <v>36</v>
      </c>
      <c r="CX24" s="58">
        <v>14</v>
      </c>
      <c r="CY24" s="79">
        <v>88</v>
      </c>
      <c r="CZ24" s="82">
        <f t="shared" si="17"/>
        <v>74</v>
      </c>
      <c r="DA24" s="82">
        <v>34</v>
      </c>
      <c r="DB24" s="79">
        <v>58</v>
      </c>
      <c r="DC24" s="81"/>
      <c r="DD24" s="82"/>
      <c r="DE24" s="82"/>
      <c r="DF24" s="106"/>
      <c r="DG24" s="56"/>
      <c r="DH24" s="56"/>
      <c r="DI24" s="124"/>
      <c r="DJ24" s="108" t="s">
        <v>131</v>
      </c>
      <c r="DK24" s="93">
        <f t="shared" si="23"/>
        <v>16</v>
      </c>
      <c r="DL24" s="94">
        <f t="shared" si="27"/>
        <v>86.9375</v>
      </c>
      <c r="DM24" s="94">
        <f t="shared" si="28"/>
        <v>72.8125</v>
      </c>
      <c r="DN24" s="95" t="s">
        <v>61</v>
      </c>
      <c r="DO24" s="125" t="s">
        <v>120</v>
      </c>
      <c r="DP24" s="126">
        <v>108.54</v>
      </c>
      <c r="DQ24" s="127">
        <f t="shared" si="19"/>
        <v>20</v>
      </c>
      <c r="DR24" s="125" t="s">
        <v>133</v>
      </c>
      <c r="DS24" s="126">
        <v>76.5</v>
      </c>
      <c r="DT24" s="56"/>
      <c r="DU24" s="56"/>
    </row>
    <row r="25" spans="1:125" x14ac:dyDescent="0.25">
      <c r="A25" s="97" t="s">
        <v>134</v>
      </c>
      <c r="B25" s="58">
        <v>17</v>
      </c>
      <c r="C25" s="71">
        <v>86</v>
      </c>
      <c r="D25" s="60">
        <f t="shared" si="3"/>
        <v>69</v>
      </c>
      <c r="E25" s="60">
        <v>32</v>
      </c>
      <c r="F25" s="71">
        <v>54</v>
      </c>
      <c r="G25" s="98">
        <v>92</v>
      </c>
      <c r="H25" s="60">
        <f t="shared" si="4"/>
        <v>75</v>
      </c>
      <c r="I25" s="60">
        <v>32</v>
      </c>
      <c r="J25" s="73">
        <v>40.5</v>
      </c>
      <c r="K25" s="58">
        <v>17</v>
      </c>
      <c r="L25" s="71">
        <v>87</v>
      </c>
      <c r="M25" s="99">
        <f t="shared" si="8"/>
        <v>70</v>
      </c>
      <c r="N25" s="60">
        <v>30</v>
      </c>
      <c r="O25" s="73">
        <v>29.5</v>
      </c>
      <c r="P25" s="100">
        <v>101</v>
      </c>
      <c r="Q25" s="60">
        <f t="shared" si="5"/>
        <v>84</v>
      </c>
      <c r="R25" s="60">
        <v>41</v>
      </c>
      <c r="S25" s="114">
        <v>101</v>
      </c>
      <c r="T25" s="100">
        <v>92</v>
      </c>
      <c r="U25" s="60">
        <f t="shared" si="6"/>
        <v>75</v>
      </c>
      <c r="V25" s="60">
        <v>30</v>
      </c>
      <c r="W25" s="115">
        <v>32.5</v>
      </c>
      <c r="X25" s="69"/>
      <c r="Y25" s="69"/>
      <c r="Z25" s="97" t="s">
        <v>134</v>
      </c>
      <c r="AA25" s="58">
        <v>18</v>
      </c>
      <c r="AB25" s="70">
        <v>97</v>
      </c>
      <c r="AC25" s="71">
        <f t="shared" si="7"/>
        <v>79</v>
      </c>
      <c r="AD25" s="72">
        <v>34</v>
      </c>
      <c r="AE25" s="71">
        <v>53</v>
      </c>
      <c r="AF25" s="74"/>
      <c r="AG25" s="58">
        <v>18</v>
      </c>
      <c r="AH25" s="70">
        <v>89</v>
      </c>
      <c r="AI25" s="71">
        <f t="shared" si="9"/>
        <v>71</v>
      </c>
      <c r="AJ25" s="72">
        <v>34</v>
      </c>
      <c r="AK25" s="73">
        <v>63</v>
      </c>
      <c r="AL25" s="76">
        <v>92</v>
      </c>
      <c r="AM25" s="71">
        <f t="shared" si="10"/>
        <v>74</v>
      </c>
      <c r="AN25" s="72">
        <v>31</v>
      </c>
      <c r="AO25" s="71">
        <v>29</v>
      </c>
      <c r="AP25" s="69"/>
      <c r="AQ25" s="69"/>
      <c r="AR25" s="77"/>
      <c r="AS25" s="97" t="s">
        <v>134</v>
      </c>
      <c r="AT25" s="58">
        <v>19</v>
      </c>
      <c r="AU25" s="79">
        <v>100</v>
      </c>
      <c r="AV25" s="82">
        <f t="shared" si="11"/>
        <v>81</v>
      </c>
      <c r="AW25" s="82">
        <v>36</v>
      </c>
      <c r="AX25" s="79">
        <v>13</v>
      </c>
      <c r="AY25" s="81">
        <v>93</v>
      </c>
      <c r="AZ25" s="82">
        <f t="shared" si="12"/>
        <v>74</v>
      </c>
      <c r="BA25" s="82">
        <v>34</v>
      </c>
      <c r="BB25" s="79">
        <v>47</v>
      </c>
      <c r="BC25" s="58">
        <v>19</v>
      </c>
      <c r="BD25" s="79">
        <v>89</v>
      </c>
      <c r="BE25" s="82">
        <f t="shared" si="22"/>
        <v>70</v>
      </c>
      <c r="BF25" s="82">
        <v>30</v>
      </c>
      <c r="BG25" s="79">
        <v>38.5</v>
      </c>
      <c r="BH25" s="81"/>
      <c r="BI25" s="82"/>
      <c r="BJ25" s="82"/>
      <c r="BK25" s="84"/>
      <c r="BL25" s="81">
        <v>98</v>
      </c>
      <c r="BM25" s="82">
        <f t="shared" si="13"/>
        <v>79</v>
      </c>
      <c r="BN25" s="82">
        <v>39</v>
      </c>
      <c r="BO25" s="133">
        <v>38.5</v>
      </c>
      <c r="BP25" s="69"/>
      <c r="BR25" s="97" t="s">
        <v>134</v>
      </c>
      <c r="BS25" s="58">
        <v>19</v>
      </c>
      <c r="BT25" s="79">
        <v>92</v>
      </c>
      <c r="BU25" s="82">
        <f t="shared" si="14"/>
        <v>73</v>
      </c>
      <c r="BV25" s="82">
        <v>31</v>
      </c>
      <c r="BW25" s="123">
        <v>32.5</v>
      </c>
      <c r="BX25" s="81">
        <v>88</v>
      </c>
      <c r="BY25" s="82">
        <f t="shared" si="15"/>
        <v>69</v>
      </c>
      <c r="BZ25" s="85">
        <v>38</v>
      </c>
      <c r="CA25" s="86" t="s">
        <v>135</v>
      </c>
      <c r="CB25" s="58">
        <v>19</v>
      </c>
      <c r="CC25" s="79">
        <v>98</v>
      </c>
      <c r="CD25" s="82">
        <f t="shared" si="20"/>
        <v>79</v>
      </c>
      <c r="CE25" s="82">
        <v>36</v>
      </c>
      <c r="CF25" s="79">
        <v>52.5</v>
      </c>
      <c r="CG25" s="81"/>
      <c r="CH25" s="82"/>
      <c r="CI25" s="82"/>
      <c r="CJ25" s="87"/>
      <c r="CK25" s="56"/>
      <c r="CL25" s="56"/>
      <c r="CN25" s="97" t="s">
        <v>134</v>
      </c>
      <c r="CO25" s="58">
        <v>20</v>
      </c>
      <c r="CP25" s="105">
        <v>94</v>
      </c>
      <c r="CQ25" s="79">
        <f t="shared" si="21"/>
        <v>74</v>
      </c>
      <c r="CR25" s="138">
        <v>28</v>
      </c>
      <c r="CS25" s="79">
        <v>38</v>
      </c>
      <c r="CT25" s="90">
        <v>91</v>
      </c>
      <c r="CU25" s="79">
        <f t="shared" si="16"/>
        <v>71</v>
      </c>
      <c r="CV25" s="89">
        <v>31</v>
      </c>
      <c r="CW25" s="79">
        <v>32</v>
      </c>
      <c r="CX25" s="58">
        <v>20</v>
      </c>
      <c r="CY25" s="79">
        <v>87</v>
      </c>
      <c r="CZ25" s="82">
        <f t="shared" si="17"/>
        <v>67</v>
      </c>
      <c r="DA25" s="82">
        <v>31</v>
      </c>
      <c r="DB25" s="117">
        <v>48</v>
      </c>
      <c r="DC25" s="81"/>
      <c r="DD25" s="82"/>
      <c r="DE25" s="82"/>
      <c r="DF25" s="106"/>
      <c r="DG25" s="56"/>
      <c r="DH25" s="56"/>
      <c r="DI25" s="124"/>
      <c r="DJ25" s="108" t="s">
        <v>134</v>
      </c>
      <c r="DK25" s="93">
        <f t="shared" si="23"/>
        <v>18</v>
      </c>
      <c r="DL25" s="94">
        <f t="shared" si="27"/>
        <v>92.555555555555557</v>
      </c>
      <c r="DM25" s="94">
        <f t="shared" si="28"/>
        <v>74.111111111111114</v>
      </c>
      <c r="DN25" s="95" t="s">
        <v>61</v>
      </c>
      <c r="DO25" s="125" t="s">
        <v>124</v>
      </c>
      <c r="DP25" s="126">
        <v>109.07</v>
      </c>
      <c r="DQ25" s="127">
        <f t="shared" si="19"/>
        <v>21</v>
      </c>
      <c r="DR25" s="125" t="s">
        <v>95</v>
      </c>
      <c r="DS25" s="126">
        <v>76.73</v>
      </c>
      <c r="DT25" s="56"/>
      <c r="DU25" s="56"/>
    </row>
    <row r="26" spans="1:125" x14ac:dyDescent="0.25">
      <c r="A26" s="103" t="s">
        <v>136</v>
      </c>
      <c r="B26" s="58">
        <v>17</v>
      </c>
      <c r="C26" s="71"/>
      <c r="D26" s="60"/>
      <c r="E26" s="60"/>
      <c r="F26" s="71"/>
      <c r="G26" s="98"/>
      <c r="H26" s="60"/>
      <c r="I26" s="60"/>
      <c r="J26" s="71"/>
      <c r="K26" s="58">
        <v>17</v>
      </c>
      <c r="L26" s="71"/>
      <c r="M26" s="99"/>
      <c r="N26" s="60"/>
      <c r="O26" s="71"/>
      <c r="P26" s="100"/>
      <c r="Q26" s="60"/>
      <c r="R26" s="60"/>
      <c r="S26" s="114"/>
      <c r="T26" s="100"/>
      <c r="U26" s="60"/>
      <c r="V26" s="60"/>
      <c r="W26" s="131"/>
      <c r="X26" s="69"/>
      <c r="Y26" s="69"/>
      <c r="Z26" s="103" t="s">
        <v>136</v>
      </c>
      <c r="AA26" s="58">
        <v>17</v>
      </c>
      <c r="AB26" s="70"/>
      <c r="AC26" s="71"/>
      <c r="AD26" s="72"/>
      <c r="AE26" s="71"/>
      <c r="AF26" s="74"/>
      <c r="AG26" s="58">
        <v>17</v>
      </c>
      <c r="AH26" s="70"/>
      <c r="AI26" s="71"/>
      <c r="AJ26" s="72"/>
      <c r="AK26" s="71"/>
      <c r="AL26" s="76"/>
      <c r="AM26" s="71"/>
      <c r="AN26" s="72"/>
      <c r="AO26" s="71"/>
      <c r="AP26" s="69"/>
      <c r="AQ26" s="69"/>
      <c r="AR26" s="77"/>
      <c r="AS26" s="103" t="s">
        <v>136</v>
      </c>
      <c r="AT26" s="58">
        <v>17</v>
      </c>
      <c r="AU26" s="79"/>
      <c r="AV26" s="82"/>
      <c r="AW26" s="82"/>
      <c r="AX26" s="79"/>
      <c r="AY26" s="81">
        <v>101</v>
      </c>
      <c r="AZ26" s="82">
        <f t="shared" si="12"/>
        <v>84</v>
      </c>
      <c r="BA26" s="82">
        <v>40</v>
      </c>
      <c r="BB26" s="79">
        <v>48</v>
      </c>
      <c r="BC26" s="58">
        <v>17</v>
      </c>
      <c r="BD26" s="79">
        <v>95</v>
      </c>
      <c r="BE26" s="82">
        <f t="shared" si="22"/>
        <v>78</v>
      </c>
      <c r="BF26" s="82">
        <v>33</v>
      </c>
      <c r="BG26" s="79">
        <v>39.5</v>
      </c>
      <c r="BH26" s="81"/>
      <c r="BI26" s="82"/>
      <c r="BJ26" s="82"/>
      <c r="BK26" s="84"/>
      <c r="BL26" s="81"/>
      <c r="BM26" s="82"/>
      <c r="BN26" s="82"/>
      <c r="BO26" s="84"/>
      <c r="BP26" s="69"/>
      <c r="BR26" s="103" t="s">
        <v>136</v>
      </c>
      <c r="BS26" s="58">
        <v>17</v>
      </c>
      <c r="BT26" s="79">
        <v>117</v>
      </c>
      <c r="BU26" s="82">
        <f t="shared" si="14"/>
        <v>100</v>
      </c>
      <c r="BV26" s="82">
        <v>38</v>
      </c>
      <c r="BW26" s="85">
        <v>41.5</v>
      </c>
      <c r="BX26" s="81"/>
      <c r="BY26" s="82"/>
      <c r="BZ26" s="85"/>
      <c r="CA26" s="85"/>
      <c r="CB26" s="58">
        <v>18</v>
      </c>
      <c r="CC26" s="79"/>
      <c r="CD26" s="82"/>
      <c r="CE26" s="82"/>
      <c r="CF26" s="79"/>
      <c r="CG26" s="81"/>
      <c r="CH26" s="82"/>
      <c r="CI26" s="82"/>
      <c r="CJ26" s="87"/>
      <c r="CK26" s="56"/>
      <c r="CL26" s="56"/>
      <c r="CN26" s="97" t="s">
        <v>136</v>
      </c>
      <c r="CO26" s="58">
        <v>18</v>
      </c>
      <c r="CP26" s="105">
        <v>93</v>
      </c>
      <c r="CQ26" s="79">
        <f t="shared" si="21"/>
        <v>75</v>
      </c>
      <c r="CR26" s="89">
        <v>34</v>
      </c>
      <c r="CS26" s="117">
        <v>32</v>
      </c>
      <c r="CT26" s="90"/>
      <c r="CU26" s="79"/>
      <c r="CV26" s="89"/>
      <c r="CW26" s="79"/>
      <c r="CX26" s="58">
        <v>18</v>
      </c>
      <c r="CY26" s="79">
        <v>92</v>
      </c>
      <c r="CZ26" s="82">
        <f t="shared" si="17"/>
        <v>74</v>
      </c>
      <c r="DA26" s="82">
        <v>31</v>
      </c>
      <c r="DB26" s="79">
        <v>58</v>
      </c>
      <c r="DC26" s="81"/>
      <c r="DD26" s="82"/>
      <c r="DE26" s="82"/>
      <c r="DF26" s="106"/>
      <c r="DG26" s="56"/>
      <c r="DH26" s="56"/>
      <c r="DI26" s="124"/>
      <c r="DJ26" s="108" t="s">
        <v>136</v>
      </c>
      <c r="DK26" s="93">
        <f t="shared" si="23"/>
        <v>5</v>
      </c>
      <c r="DL26" s="94">
        <f t="shared" si="27"/>
        <v>99.6</v>
      </c>
      <c r="DM26" s="94">
        <f t="shared" si="28"/>
        <v>82.2</v>
      </c>
      <c r="DN26" s="95"/>
      <c r="DO26" s="125" t="s">
        <v>133</v>
      </c>
      <c r="DP26" s="126">
        <v>111.89</v>
      </c>
      <c r="DQ26" s="127">
        <f t="shared" si="19"/>
        <v>22</v>
      </c>
      <c r="DR26" s="125" t="s">
        <v>102</v>
      </c>
      <c r="DS26" s="126">
        <v>77.180000000000007</v>
      </c>
      <c r="DT26" s="56"/>
      <c r="DU26" s="56"/>
    </row>
    <row r="27" spans="1:125" x14ac:dyDescent="0.25">
      <c r="A27" s="97" t="s">
        <v>137</v>
      </c>
      <c r="B27" s="58">
        <v>35</v>
      </c>
      <c r="C27" s="71">
        <v>106</v>
      </c>
      <c r="D27" s="60">
        <f t="shared" si="3"/>
        <v>71</v>
      </c>
      <c r="E27" s="60">
        <v>33</v>
      </c>
      <c r="F27" s="71">
        <v>73</v>
      </c>
      <c r="G27" s="98">
        <v>110</v>
      </c>
      <c r="H27" s="60">
        <f t="shared" si="4"/>
        <v>75</v>
      </c>
      <c r="I27" s="60">
        <v>30</v>
      </c>
      <c r="J27" s="73">
        <v>42.5</v>
      </c>
      <c r="K27" s="58">
        <v>35</v>
      </c>
      <c r="L27" s="71">
        <v>116</v>
      </c>
      <c r="M27" s="99">
        <f t="shared" si="8"/>
        <v>81</v>
      </c>
      <c r="N27" s="60">
        <v>34</v>
      </c>
      <c r="O27" s="71">
        <v>40.5</v>
      </c>
      <c r="P27" s="100">
        <v>114</v>
      </c>
      <c r="Q27" s="60">
        <f t="shared" si="5"/>
        <v>79</v>
      </c>
      <c r="R27" s="60">
        <v>39</v>
      </c>
      <c r="S27" s="114">
        <v>411</v>
      </c>
      <c r="T27" s="100">
        <v>103</v>
      </c>
      <c r="U27" s="60">
        <f t="shared" si="6"/>
        <v>68</v>
      </c>
      <c r="V27" s="60">
        <v>33</v>
      </c>
      <c r="W27" s="115">
        <v>35.5</v>
      </c>
      <c r="X27" s="69"/>
      <c r="Y27" s="69"/>
      <c r="Z27" s="97" t="s">
        <v>137</v>
      </c>
      <c r="AA27" s="58">
        <v>35</v>
      </c>
      <c r="AB27" s="70">
        <v>117</v>
      </c>
      <c r="AC27" s="71">
        <f t="shared" si="7"/>
        <v>82</v>
      </c>
      <c r="AD27" s="72">
        <v>38</v>
      </c>
      <c r="AE27" s="73">
        <v>54.5</v>
      </c>
      <c r="AF27" s="74"/>
      <c r="AG27" s="58">
        <v>35</v>
      </c>
      <c r="AH27" s="70">
        <v>110</v>
      </c>
      <c r="AI27" s="71">
        <f t="shared" si="9"/>
        <v>75</v>
      </c>
      <c r="AJ27" s="72">
        <v>37</v>
      </c>
      <c r="AK27" s="73">
        <v>56</v>
      </c>
      <c r="AL27" s="76">
        <v>115</v>
      </c>
      <c r="AM27" s="71">
        <f t="shared" si="10"/>
        <v>80</v>
      </c>
      <c r="AN27" s="72">
        <v>32</v>
      </c>
      <c r="AO27" s="71">
        <v>29.5</v>
      </c>
      <c r="AP27" s="69"/>
      <c r="AQ27" s="69"/>
      <c r="AR27" s="77"/>
      <c r="AS27" s="97" t="s">
        <v>137</v>
      </c>
      <c r="AT27" s="58">
        <v>35</v>
      </c>
      <c r="AU27" s="79"/>
      <c r="AV27" s="82"/>
      <c r="AW27" s="82"/>
      <c r="AX27" s="79"/>
      <c r="AY27" s="81">
        <v>113</v>
      </c>
      <c r="AZ27" s="82">
        <f t="shared" si="12"/>
        <v>78</v>
      </c>
      <c r="BA27" s="82">
        <v>34</v>
      </c>
      <c r="BB27" s="79">
        <v>58</v>
      </c>
      <c r="BC27" s="58">
        <v>35</v>
      </c>
      <c r="BD27" s="79">
        <v>116</v>
      </c>
      <c r="BE27" s="82">
        <f t="shared" si="22"/>
        <v>81</v>
      </c>
      <c r="BF27" s="82">
        <v>34</v>
      </c>
      <c r="BG27" s="117">
        <v>36.5</v>
      </c>
      <c r="BH27" s="81">
        <v>121</v>
      </c>
      <c r="BI27" s="82">
        <f t="shared" si="26"/>
        <v>86</v>
      </c>
      <c r="BJ27" s="82">
        <v>36</v>
      </c>
      <c r="BK27" s="87">
        <v>42.5</v>
      </c>
      <c r="BL27" s="81">
        <v>121</v>
      </c>
      <c r="BM27" s="82">
        <f t="shared" si="13"/>
        <v>86</v>
      </c>
      <c r="BN27" s="82">
        <v>36</v>
      </c>
      <c r="BO27" s="87">
        <v>44.5</v>
      </c>
      <c r="BP27" s="69"/>
      <c r="BR27" s="97" t="s">
        <v>137</v>
      </c>
      <c r="BS27" s="58">
        <v>36</v>
      </c>
      <c r="BT27" s="79">
        <v>111</v>
      </c>
      <c r="BU27" s="82">
        <f t="shared" si="14"/>
        <v>75</v>
      </c>
      <c r="BV27" s="82">
        <v>37</v>
      </c>
      <c r="BW27" s="85">
        <v>36</v>
      </c>
      <c r="BX27" s="81">
        <v>122</v>
      </c>
      <c r="BY27" s="82">
        <f t="shared" si="15"/>
        <v>86</v>
      </c>
      <c r="BZ27" s="85">
        <v>38</v>
      </c>
      <c r="CA27" s="86" t="s">
        <v>122</v>
      </c>
      <c r="CB27" s="58">
        <v>37</v>
      </c>
      <c r="CC27" s="79">
        <v>103</v>
      </c>
      <c r="CD27" s="82">
        <f t="shared" si="20"/>
        <v>66</v>
      </c>
      <c r="CE27" s="82">
        <v>33</v>
      </c>
      <c r="CF27" s="117">
        <v>51.5</v>
      </c>
      <c r="CG27" s="81"/>
      <c r="CH27" s="82"/>
      <c r="CI27" s="82"/>
      <c r="CJ27" s="118"/>
      <c r="CK27" s="56"/>
      <c r="CL27" s="56"/>
      <c r="CN27" s="97" t="s">
        <v>137</v>
      </c>
      <c r="CO27" s="58">
        <v>36</v>
      </c>
      <c r="CP27" s="105">
        <v>110</v>
      </c>
      <c r="CQ27" s="79">
        <f t="shared" si="21"/>
        <v>74</v>
      </c>
      <c r="CR27" s="89">
        <v>33</v>
      </c>
      <c r="CS27" s="79">
        <v>41</v>
      </c>
      <c r="CT27" s="90">
        <v>99</v>
      </c>
      <c r="CU27" s="79">
        <f t="shared" si="16"/>
        <v>63</v>
      </c>
      <c r="CV27" s="89">
        <v>31</v>
      </c>
      <c r="CW27" s="117">
        <v>23</v>
      </c>
      <c r="CX27" s="58">
        <v>36</v>
      </c>
      <c r="CY27" s="79">
        <v>107</v>
      </c>
      <c r="CZ27" s="82">
        <f t="shared" si="17"/>
        <v>71</v>
      </c>
      <c r="DA27" s="82">
        <v>37</v>
      </c>
      <c r="DB27" s="117">
        <v>50</v>
      </c>
      <c r="DC27" s="81"/>
      <c r="DD27" s="82"/>
      <c r="DE27" s="82"/>
      <c r="DF27" s="106"/>
      <c r="DG27" s="56"/>
      <c r="DH27" s="56"/>
      <c r="DI27" s="124"/>
      <c r="DJ27" s="108" t="s">
        <v>137</v>
      </c>
      <c r="DK27" s="93">
        <f t="shared" si="23"/>
        <v>18</v>
      </c>
      <c r="DL27" s="94">
        <f t="shared" si="27"/>
        <v>111.88888888888889</v>
      </c>
      <c r="DM27" s="94">
        <f t="shared" si="28"/>
        <v>76.5</v>
      </c>
      <c r="DN27" s="95" t="s">
        <v>61</v>
      </c>
      <c r="DO27" s="125" t="s">
        <v>128</v>
      </c>
      <c r="DP27" s="126">
        <v>112.08</v>
      </c>
      <c r="DQ27" s="127">
        <f t="shared" si="19"/>
        <v>23</v>
      </c>
      <c r="DR27" s="125" t="s">
        <v>130</v>
      </c>
      <c r="DS27" s="126">
        <v>77.39</v>
      </c>
      <c r="DU27" s="56"/>
    </row>
    <row r="28" spans="1:125" x14ac:dyDescent="0.25">
      <c r="A28" s="97" t="s">
        <v>138</v>
      </c>
      <c r="B28" s="58">
        <v>29</v>
      </c>
      <c r="C28" s="71"/>
      <c r="D28" s="60"/>
      <c r="E28" s="60"/>
      <c r="F28" s="71"/>
      <c r="G28" s="98">
        <v>94</v>
      </c>
      <c r="H28" s="60">
        <f t="shared" si="4"/>
        <v>65</v>
      </c>
      <c r="I28" s="60">
        <v>33</v>
      </c>
      <c r="J28" s="73">
        <v>37.5</v>
      </c>
      <c r="K28" s="58">
        <v>28</v>
      </c>
      <c r="L28" s="71">
        <v>102</v>
      </c>
      <c r="M28" s="99">
        <f t="shared" si="8"/>
        <v>74</v>
      </c>
      <c r="N28" s="60">
        <v>34</v>
      </c>
      <c r="O28" s="71">
        <v>35</v>
      </c>
      <c r="P28" s="100">
        <v>102</v>
      </c>
      <c r="Q28" s="60">
        <f t="shared" si="5"/>
        <v>74</v>
      </c>
      <c r="R28" s="60">
        <v>33</v>
      </c>
      <c r="S28" s="114">
        <v>201</v>
      </c>
      <c r="T28" s="100">
        <v>100</v>
      </c>
      <c r="U28" s="60">
        <f t="shared" si="6"/>
        <v>72</v>
      </c>
      <c r="V28" s="60">
        <v>32</v>
      </c>
      <c r="W28" s="115">
        <v>35</v>
      </c>
      <c r="X28" s="69"/>
      <c r="Y28" s="69"/>
      <c r="Z28" s="97" t="s">
        <v>138</v>
      </c>
      <c r="AA28" s="58">
        <v>28</v>
      </c>
      <c r="AB28" s="70">
        <v>106</v>
      </c>
      <c r="AC28" s="71">
        <f t="shared" si="7"/>
        <v>78</v>
      </c>
      <c r="AD28" s="72">
        <v>35</v>
      </c>
      <c r="AE28" s="73">
        <v>55</v>
      </c>
      <c r="AF28" s="74"/>
      <c r="AG28" s="58">
        <v>28</v>
      </c>
      <c r="AH28" s="70">
        <v>99</v>
      </c>
      <c r="AI28" s="71">
        <f t="shared" si="9"/>
        <v>71</v>
      </c>
      <c r="AJ28" s="72">
        <v>31</v>
      </c>
      <c r="AK28" s="73">
        <v>61</v>
      </c>
      <c r="AL28" s="76">
        <v>98</v>
      </c>
      <c r="AM28" s="71">
        <f t="shared" si="10"/>
        <v>70</v>
      </c>
      <c r="AN28" s="122">
        <v>27</v>
      </c>
      <c r="AO28" s="71">
        <v>30</v>
      </c>
      <c r="AP28" s="69"/>
      <c r="AQ28" s="69"/>
      <c r="AR28" s="77"/>
      <c r="AS28" s="97" t="s">
        <v>138</v>
      </c>
      <c r="AT28" s="58">
        <v>27</v>
      </c>
      <c r="AU28" s="79">
        <v>108</v>
      </c>
      <c r="AV28" s="82">
        <f t="shared" si="11"/>
        <v>81</v>
      </c>
      <c r="AW28" s="82">
        <v>33</v>
      </c>
      <c r="AX28" s="79">
        <v>16</v>
      </c>
      <c r="AY28" s="81">
        <v>105</v>
      </c>
      <c r="AZ28" s="82">
        <f t="shared" si="12"/>
        <v>78</v>
      </c>
      <c r="BA28" s="82">
        <v>36</v>
      </c>
      <c r="BB28" s="117">
        <v>52</v>
      </c>
      <c r="BC28" s="58">
        <v>27</v>
      </c>
      <c r="BD28" s="79">
        <v>96</v>
      </c>
      <c r="BE28" s="82">
        <f t="shared" si="22"/>
        <v>69</v>
      </c>
      <c r="BF28" s="82">
        <v>31</v>
      </c>
      <c r="BG28" s="79">
        <v>39.5</v>
      </c>
      <c r="BH28" s="81"/>
      <c r="BI28" s="82"/>
      <c r="BJ28" s="82"/>
      <c r="BK28" s="87"/>
      <c r="BL28" s="81">
        <v>97</v>
      </c>
      <c r="BM28" s="82">
        <f t="shared" si="13"/>
        <v>70</v>
      </c>
      <c r="BN28" s="82">
        <v>40</v>
      </c>
      <c r="BO28" s="118">
        <v>32.5</v>
      </c>
      <c r="BP28" s="69"/>
      <c r="BR28" s="97" t="s">
        <v>138</v>
      </c>
      <c r="BS28" s="58">
        <v>28</v>
      </c>
      <c r="BT28" s="79">
        <v>102</v>
      </c>
      <c r="BU28" s="82">
        <f t="shared" si="14"/>
        <v>74</v>
      </c>
      <c r="BV28" s="82">
        <v>34</v>
      </c>
      <c r="BW28" s="123">
        <v>34</v>
      </c>
      <c r="BX28" s="81">
        <v>94</v>
      </c>
      <c r="BY28" s="82">
        <f t="shared" si="15"/>
        <v>66</v>
      </c>
      <c r="BZ28" s="85">
        <v>32</v>
      </c>
      <c r="CA28" s="86" t="s">
        <v>139</v>
      </c>
      <c r="CB28" s="58">
        <v>27</v>
      </c>
      <c r="CC28" s="79"/>
      <c r="CD28" s="82"/>
      <c r="CE28" s="82"/>
      <c r="CF28" s="79"/>
      <c r="CG28" s="81"/>
      <c r="CH28" s="82"/>
      <c r="CI28" s="82"/>
      <c r="CJ28" s="87"/>
      <c r="CK28" s="56"/>
      <c r="CL28" s="56"/>
      <c r="CN28" s="97" t="s">
        <v>138</v>
      </c>
      <c r="CO28" s="58">
        <v>26</v>
      </c>
      <c r="CP28" s="105">
        <v>101</v>
      </c>
      <c r="CQ28" s="79">
        <f t="shared" si="21"/>
        <v>75</v>
      </c>
      <c r="CR28" s="89">
        <v>36</v>
      </c>
      <c r="CS28" s="117">
        <v>34</v>
      </c>
      <c r="CT28" s="90">
        <v>98</v>
      </c>
      <c r="CU28" s="79">
        <f t="shared" si="16"/>
        <v>72</v>
      </c>
      <c r="CV28" s="138">
        <v>27</v>
      </c>
      <c r="CW28" s="117">
        <v>25</v>
      </c>
      <c r="CX28" s="58">
        <v>27</v>
      </c>
      <c r="CY28" s="79">
        <v>101</v>
      </c>
      <c r="CZ28" s="82">
        <f t="shared" si="17"/>
        <v>74</v>
      </c>
      <c r="DA28" s="82">
        <v>36</v>
      </c>
      <c r="DB28" s="79">
        <v>57</v>
      </c>
      <c r="DC28" s="81"/>
      <c r="DD28" s="82"/>
      <c r="DE28" s="82"/>
      <c r="DF28" s="106"/>
      <c r="DG28" s="56"/>
      <c r="DH28" s="56"/>
      <c r="DI28" s="124"/>
      <c r="DJ28" s="108" t="s">
        <v>138</v>
      </c>
      <c r="DK28" s="93">
        <f t="shared" si="23"/>
        <v>16</v>
      </c>
      <c r="DL28" s="94">
        <f t="shared" si="27"/>
        <v>100.1875</v>
      </c>
      <c r="DM28" s="94">
        <f t="shared" si="28"/>
        <v>72.6875</v>
      </c>
      <c r="DN28" s="95" t="s">
        <v>61</v>
      </c>
      <c r="DO28" s="125" t="s">
        <v>140</v>
      </c>
      <c r="DP28" s="126">
        <v>113.78</v>
      </c>
      <c r="DQ28" s="127">
        <f t="shared" si="19"/>
        <v>24</v>
      </c>
      <c r="DR28" s="125" t="s">
        <v>141</v>
      </c>
      <c r="DS28" s="126">
        <v>77.86</v>
      </c>
      <c r="DU28" s="56"/>
    </row>
    <row r="29" spans="1:125" x14ac:dyDescent="0.25">
      <c r="A29" s="103" t="s">
        <v>142</v>
      </c>
      <c r="B29" s="58">
        <v>19</v>
      </c>
      <c r="C29" s="71">
        <v>96</v>
      </c>
      <c r="D29" s="60">
        <f t="shared" si="3"/>
        <v>77</v>
      </c>
      <c r="E29" s="60">
        <v>32</v>
      </c>
      <c r="F29" s="71">
        <v>64</v>
      </c>
      <c r="G29" s="98">
        <v>91</v>
      </c>
      <c r="H29" s="60">
        <f t="shared" si="4"/>
        <v>72</v>
      </c>
      <c r="I29" s="60">
        <v>33</v>
      </c>
      <c r="J29" s="71">
        <v>43.5</v>
      </c>
      <c r="K29" s="58">
        <v>20</v>
      </c>
      <c r="L29" s="71">
        <v>92</v>
      </c>
      <c r="M29" s="99">
        <f t="shared" si="8"/>
        <v>72</v>
      </c>
      <c r="N29" s="60">
        <v>34</v>
      </c>
      <c r="O29" s="71">
        <v>33</v>
      </c>
      <c r="P29" s="100"/>
      <c r="Q29" s="60"/>
      <c r="R29" s="60"/>
      <c r="S29" s="114"/>
      <c r="T29" s="100"/>
      <c r="U29" s="60"/>
      <c r="V29" s="60"/>
      <c r="W29" s="131"/>
      <c r="X29" s="69"/>
      <c r="Y29" s="69"/>
      <c r="Z29" s="103" t="s">
        <v>142</v>
      </c>
      <c r="AA29" s="58">
        <v>21</v>
      </c>
      <c r="AB29" s="70"/>
      <c r="AC29" s="71"/>
      <c r="AD29" s="72"/>
      <c r="AE29" s="71"/>
      <c r="AF29" s="74"/>
      <c r="AG29" s="58">
        <v>21</v>
      </c>
      <c r="AH29" s="70"/>
      <c r="AI29" s="71"/>
      <c r="AJ29" s="72"/>
      <c r="AK29" s="71"/>
      <c r="AL29" s="76"/>
      <c r="AM29" s="71"/>
      <c r="AN29" s="72"/>
      <c r="AO29" s="71"/>
      <c r="AP29" s="69"/>
      <c r="AQ29" s="69"/>
      <c r="AR29" s="77"/>
      <c r="AS29" s="103" t="s">
        <v>142</v>
      </c>
      <c r="AT29" s="58">
        <v>21</v>
      </c>
      <c r="AU29" s="79"/>
      <c r="AV29" s="82"/>
      <c r="AW29" s="82"/>
      <c r="AX29" s="79"/>
      <c r="AY29" s="81"/>
      <c r="AZ29" s="82"/>
      <c r="BA29" s="82"/>
      <c r="BB29" s="79"/>
      <c r="BC29" s="58">
        <v>21</v>
      </c>
      <c r="BD29" s="79"/>
      <c r="BE29" s="82"/>
      <c r="BF29" s="82"/>
      <c r="BG29" s="79"/>
      <c r="BH29" s="81"/>
      <c r="BI29" s="82"/>
      <c r="BJ29" s="82"/>
      <c r="BK29" s="84"/>
      <c r="BL29" s="81">
        <v>94</v>
      </c>
      <c r="BM29" s="82">
        <f t="shared" si="13"/>
        <v>73</v>
      </c>
      <c r="BN29" s="82">
        <v>34</v>
      </c>
      <c r="BO29" s="84">
        <v>37.5</v>
      </c>
      <c r="BP29" s="69"/>
      <c r="BR29" s="97" t="s">
        <v>142</v>
      </c>
      <c r="BS29" s="58">
        <v>21</v>
      </c>
      <c r="BT29" s="79">
        <v>88</v>
      </c>
      <c r="BU29" s="82">
        <f t="shared" si="14"/>
        <v>67</v>
      </c>
      <c r="BV29" s="82">
        <v>33</v>
      </c>
      <c r="BW29" s="123">
        <v>32.5</v>
      </c>
      <c r="BX29" s="81"/>
      <c r="BY29" s="82"/>
      <c r="BZ29" s="85"/>
      <c r="CA29" s="86"/>
      <c r="CB29" s="58">
        <v>20</v>
      </c>
      <c r="CC29" s="79">
        <v>93</v>
      </c>
      <c r="CD29" s="82">
        <f t="shared" si="20"/>
        <v>73</v>
      </c>
      <c r="CE29" s="82">
        <v>30</v>
      </c>
      <c r="CF29" s="79">
        <v>53</v>
      </c>
      <c r="CG29" s="81"/>
      <c r="CH29" s="82"/>
      <c r="CI29" s="82"/>
      <c r="CJ29" s="118"/>
      <c r="CK29" s="56"/>
      <c r="CL29" s="56"/>
      <c r="CN29" s="97" t="s">
        <v>142</v>
      </c>
      <c r="CO29" s="58">
        <v>21</v>
      </c>
      <c r="CP29" s="105">
        <v>90</v>
      </c>
      <c r="CQ29" s="79">
        <f t="shared" si="21"/>
        <v>69</v>
      </c>
      <c r="CR29" s="89">
        <v>35</v>
      </c>
      <c r="CS29" s="117">
        <v>26.5</v>
      </c>
      <c r="CT29" s="90">
        <v>112</v>
      </c>
      <c r="CU29" s="79">
        <f t="shared" si="16"/>
        <v>91</v>
      </c>
      <c r="CV29" s="89">
        <v>35</v>
      </c>
      <c r="CW29" s="79">
        <v>42.5</v>
      </c>
      <c r="CX29" s="58">
        <v>21</v>
      </c>
      <c r="CY29" s="79">
        <v>97</v>
      </c>
      <c r="CZ29" s="82">
        <f t="shared" si="17"/>
        <v>76</v>
      </c>
      <c r="DA29" s="82">
        <v>35</v>
      </c>
      <c r="DB29" s="79">
        <v>59</v>
      </c>
      <c r="DC29" s="81"/>
      <c r="DD29" s="82"/>
      <c r="DE29" s="82"/>
      <c r="DF29" s="106"/>
      <c r="DG29" s="56"/>
      <c r="DH29" s="56"/>
      <c r="DI29" s="124"/>
      <c r="DJ29" s="108" t="s">
        <v>142</v>
      </c>
      <c r="DK29" s="93">
        <f t="shared" si="23"/>
        <v>9</v>
      </c>
      <c r="DL29" s="94">
        <f t="shared" si="27"/>
        <v>94.777777777777771</v>
      </c>
      <c r="DM29" s="94">
        <f t="shared" si="28"/>
        <v>74.444444444444443</v>
      </c>
      <c r="DN29" s="95" t="s">
        <v>61</v>
      </c>
      <c r="DO29" s="125" t="s">
        <v>141</v>
      </c>
      <c r="DP29" s="126">
        <v>117.89</v>
      </c>
      <c r="DQ29" s="127">
        <f t="shared" si="19"/>
        <v>25</v>
      </c>
      <c r="DR29" s="125" t="s">
        <v>140</v>
      </c>
      <c r="DS29" s="126">
        <v>79.44</v>
      </c>
      <c r="DU29" s="56"/>
    </row>
    <row r="30" spans="1:125" x14ac:dyDescent="0.25">
      <c r="A30" s="103" t="s">
        <v>143</v>
      </c>
      <c r="B30" s="58">
        <v>15</v>
      </c>
      <c r="C30" s="71"/>
      <c r="D30" s="60"/>
      <c r="E30" s="60"/>
      <c r="F30" s="71"/>
      <c r="G30" s="98">
        <v>91</v>
      </c>
      <c r="H30" s="60">
        <f t="shared" si="4"/>
        <v>76</v>
      </c>
      <c r="I30" s="60">
        <v>30</v>
      </c>
      <c r="J30" s="71">
        <v>43.5</v>
      </c>
      <c r="K30" s="58">
        <v>16</v>
      </c>
      <c r="L30" s="71"/>
      <c r="M30" s="99"/>
      <c r="N30" s="60"/>
      <c r="O30" s="71"/>
      <c r="P30" s="139"/>
      <c r="Q30" s="60"/>
      <c r="R30" s="60"/>
      <c r="S30" s="140"/>
      <c r="T30" s="139"/>
      <c r="U30" s="60"/>
      <c r="V30" s="60"/>
      <c r="W30" s="102"/>
      <c r="X30" s="69"/>
      <c r="Y30" s="69"/>
      <c r="Z30" s="97" t="s">
        <v>143</v>
      </c>
      <c r="AA30" s="58">
        <v>16</v>
      </c>
      <c r="AB30" s="70">
        <v>83</v>
      </c>
      <c r="AC30" s="71">
        <f t="shared" si="7"/>
        <v>67</v>
      </c>
      <c r="AD30" s="72">
        <v>32</v>
      </c>
      <c r="AE30" s="73">
        <v>41</v>
      </c>
      <c r="AF30" s="74"/>
      <c r="AG30" s="58">
        <v>15</v>
      </c>
      <c r="AH30" s="70"/>
      <c r="AI30" s="71"/>
      <c r="AJ30" s="72"/>
      <c r="AK30" s="71"/>
      <c r="AL30" s="76"/>
      <c r="AM30" s="71"/>
      <c r="AN30" s="72"/>
      <c r="AO30" s="71"/>
      <c r="AP30" s="69"/>
      <c r="AQ30" s="69"/>
      <c r="AR30" s="77"/>
      <c r="AS30" s="103" t="s">
        <v>143</v>
      </c>
      <c r="AT30" s="58">
        <v>15</v>
      </c>
      <c r="AU30" s="79"/>
      <c r="AV30" s="82"/>
      <c r="AW30" s="82"/>
      <c r="AX30" s="79"/>
      <c r="AY30" s="81"/>
      <c r="AZ30" s="82"/>
      <c r="BA30" s="82"/>
      <c r="BB30" s="79"/>
      <c r="BC30" s="58">
        <v>15</v>
      </c>
      <c r="BD30" s="79"/>
      <c r="BE30" s="82"/>
      <c r="BF30" s="82"/>
      <c r="BG30" s="79"/>
      <c r="BH30" s="81"/>
      <c r="BI30" s="82"/>
      <c r="BJ30" s="82"/>
      <c r="BK30" s="87"/>
      <c r="BL30" s="81"/>
      <c r="BM30" s="82"/>
      <c r="BN30" s="82"/>
      <c r="BO30" s="87"/>
      <c r="BP30" s="69"/>
      <c r="BR30" s="97" t="s">
        <v>143</v>
      </c>
      <c r="BS30" s="58">
        <v>15</v>
      </c>
      <c r="BT30" s="79"/>
      <c r="BU30" s="82"/>
      <c r="BV30" s="82"/>
      <c r="BW30" s="85"/>
      <c r="BX30" s="81"/>
      <c r="BY30" s="82"/>
      <c r="BZ30" s="85"/>
      <c r="CA30" s="85"/>
      <c r="CB30" s="58">
        <v>16</v>
      </c>
      <c r="CC30" s="79">
        <v>100</v>
      </c>
      <c r="CD30" s="82">
        <f t="shared" si="20"/>
        <v>84</v>
      </c>
      <c r="CE30" s="82">
        <v>41</v>
      </c>
      <c r="CF30" s="117">
        <v>51</v>
      </c>
      <c r="CG30" s="81"/>
      <c r="CH30" s="82"/>
      <c r="CI30" s="82"/>
      <c r="CJ30" s="87"/>
      <c r="CK30" s="56"/>
      <c r="CL30" s="56"/>
      <c r="CN30" s="103" t="s">
        <v>143</v>
      </c>
      <c r="CO30" s="58">
        <v>16</v>
      </c>
      <c r="CP30" s="105"/>
      <c r="CQ30" s="79"/>
      <c r="CR30" s="89"/>
      <c r="CS30" s="79"/>
      <c r="CT30" s="90"/>
      <c r="CU30" s="79"/>
      <c r="CV30" s="89"/>
      <c r="CW30" s="79"/>
      <c r="CX30" s="58">
        <v>17</v>
      </c>
      <c r="CY30" s="79"/>
      <c r="CZ30" s="82"/>
      <c r="DA30" s="82"/>
      <c r="DB30" s="79"/>
      <c r="DC30" s="81"/>
      <c r="DD30" s="82"/>
      <c r="DE30" s="82"/>
      <c r="DF30" s="106"/>
      <c r="DG30" s="56"/>
      <c r="DH30" s="56"/>
      <c r="DI30" s="124"/>
      <c r="DJ30" s="108" t="s">
        <v>143</v>
      </c>
      <c r="DK30" s="93">
        <f t="shared" si="23"/>
        <v>3</v>
      </c>
      <c r="DL30" s="94">
        <f t="shared" si="27"/>
        <v>91.333333333333329</v>
      </c>
      <c r="DM30" s="94">
        <f t="shared" si="28"/>
        <v>75.666666666666671</v>
      </c>
      <c r="DN30" s="95"/>
      <c r="DO30" s="141"/>
      <c r="DP30" s="142"/>
      <c r="DQ30" s="143"/>
      <c r="DR30" s="141"/>
      <c r="DS30" s="142"/>
      <c r="DU30" s="56"/>
    </row>
    <row r="31" spans="1:125" x14ac:dyDescent="0.25">
      <c r="A31" s="103" t="s">
        <v>144</v>
      </c>
      <c r="B31" s="58">
        <v>25</v>
      </c>
      <c r="C31" s="71"/>
      <c r="D31" s="60"/>
      <c r="E31" s="60"/>
      <c r="F31" s="71"/>
      <c r="G31" s="98"/>
      <c r="H31" s="60"/>
      <c r="I31" s="60"/>
      <c r="J31" s="73"/>
      <c r="K31" s="58">
        <v>25</v>
      </c>
      <c r="L31" s="71"/>
      <c r="M31" s="99"/>
      <c r="N31" s="60"/>
      <c r="O31" s="71"/>
      <c r="P31" s="100"/>
      <c r="Q31" s="60"/>
      <c r="R31" s="60"/>
      <c r="S31" s="140"/>
      <c r="T31" s="100">
        <v>98</v>
      </c>
      <c r="U31" s="60">
        <f t="shared" si="6"/>
        <v>73</v>
      </c>
      <c r="V31" s="60">
        <v>36</v>
      </c>
      <c r="W31" s="102">
        <v>38.5</v>
      </c>
      <c r="X31" s="69"/>
      <c r="Y31" s="69"/>
      <c r="Z31" s="103" t="s">
        <v>144</v>
      </c>
      <c r="AA31" s="58">
        <v>25</v>
      </c>
      <c r="AB31" s="70">
        <v>96</v>
      </c>
      <c r="AC31" s="71">
        <f t="shared" si="7"/>
        <v>71</v>
      </c>
      <c r="AD31" s="72">
        <v>32</v>
      </c>
      <c r="AE31" s="71">
        <v>55.5</v>
      </c>
      <c r="AF31" s="74"/>
      <c r="AG31" s="58">
        <v>26</v>
      </c>
      <c r="AH31" s="70"/>
      <c r="AI31" s="71"/>
      <c r="AJ31" s="72"/>
      <c r="AK31" s="71"/>
      <c r="AL31" s="76"/>
      <c r="AM31" s="71"/>
      <c r="AN31" s="72"/>
      <c r="AO31" s="71"/>
      <c r="AP31" s="69"/>
      <c r="AQ31" s="69"/>
      <c r="AR31" s="77"/>
      <c r="AS31" s="103" t="s">
        <v>144</v>
      </c>
      <c r="AT31" s="58">
        <v>26</v>
      </c>
      <c r="AU31" s="79"/>
      <c r="AV31" s="82"/>
      <c r="AW31" s="82"/>
      <c r="AX31" s="79"/>
      <c r="AY31" s="81"/>
      <c r="AZ31" s="82"/>
      <c r="BA31" s="82"/>
      <c r="BB31" s="79"/>
      <c r="BC31" s="58">
        <v>26</v>
      </c>
      <c r="BD31" s="79"/>
      <c r="BE31" s="82"/>
      <c r="BF31" s="82"/>
      <c r="BG31" s="79"/>
      <c r="BH31" s="81"/>
      <c r="BI31" s="82"/>
      <c r="BJ31" s="82"/>
      <c r="BK31" s="87"/>
      <c r="BL31" s="81"/>
      <c r="BM31" s="82"/>
      <c r="BN31" s="82"/>
      <c r="BO31" s="87"/>
      <c r="BP31" s="69"/>
      <c r="BR31" s="97" t="s">
        <v>144</v>
      </c>
      <c r="BS31" s="58">
        <v>26</v>
      </c>
      <c r="BT31" s="79">
        <v>95</v>
      </c>
      <c r="BU31" s="82">
        <f t="shared" si="14"/>
        <v>69</v>
      </c>
      <c r="BV31" s="82">
        <v>38</v>
      </c>
      <c r="BW31" s="85">
        <v>33</v>
      </c>
      <c r="BX31" s="81">
        <v>97</v>
      </c>
      <c r="BY31" s="82">
        <f t="shared" si="15"/>
        <v>71</v>
      </c>
      <c r="BZ31" s="85">
        <v>37</v>
      </c>
      <c r="CA31" s="86" t="s">
        <v>85</v>
      </c>
      <c r="CB31" s="58">
        <v>25</v>
      </c>
      <c r="CC31" s="79">
        <v>103</v>
      </c>
      <c r="CD31" s="82">
        <f t="shared" si="20"/>
        <v>78</v>
      </c>
      <c r="CE31" s="82">
        <v>41</v>
      </c>
      <c r="CF31" s="117">
        <v>49.5</v>
      </c>
      <c r="CG31" s="81"/>
      <c r="CH31" s="82"/>
      <c r="CI31" s="82"/>
      <c r="CJ31" s="87"/>
      <c r="CK31" s="56"/>
      <c r="CL31" s="56"/>
      <c r="CN31" s="103" t="s">
        <v>144</v>
      </c>
      <c r="CO31" s="58">
        <v>25</v>
      </c>
      <c r="CP31" s="105"/>
      <c r="CQ31" s="79"/>
      <c r="CR31" s="89"/>
      <c r="CS31" s="79"/>
      <c r="CT31" s="90"/>
      <c r="CU31" s="79"/>
      <c r="CV31" s="89"/>
      <c r="CW31" s="79"/>
      <c r="CX31" s="58">
        <v>25</v>
      </c>
      <c r="CY31" s="79">
        <v>100</v>
      </c>
      <c r="CZ31" s="82">
        <f t="shared" si="17"/>
        <v>75</v>
      </c>
      <c r="DA31" s="82">
        <v>39</v>
      </c>
      <c r="DB31" s="79">
        <v>63</v>
      </c>
      <c r="DC31" s="81"/>
      <c r="DD31" s="82"/>
      <c r="DE31" s="82"/>
      <c r="DF31" s="106"/>
      <c r="DG31" s="56"/>
      <c r="DH31" s="56"/>
      <c r="DI31" s="124"/>
      <c r="DJ31" s="108" t="s">
        <v>144</v>
      </c>
      <c r="DK31" s="93">
        <f t="shared" si="23"/>
        <v>6</v>
      </c>
      <c r="DL31" s="94">
        <f t="shared" si="27"/>
        <v>98.166666666666671</v>
      </c>
      <c r="DM31" s="94">
        <f t="shared" si="28"/>
        <v>72.833333333333329</v>
      </c>
      <c r="DN31" s="95"/>
      <c r="DO31" s="144" t="s">
        <v>145</v>
      </c>
      <c r="DQ31" s="146"/>
      <c r="DS31" s="143"/>
      <c r="DU31" s="56"/>
    </row>
    <row r="32" spans="1:125" x14ac:dyDescent="0.25">
      <c r="A32" s="103" t="s">
        <v>146</v>
      </c>
      <c r="B32" s="58">
        <v>18</v>
      </c>
      <c r="C32" s="71">
        <v>93</v>
      </c>
      <c r="D32" s="60">
        <f t="shared" si="3"/>
        <v>75</v>
      </c>
      <c r="E32" s="60">
        <v>31</v>
      </c>
      <c r="F32" s="71">
        <v>62</v>
      </c>
      <c r="G32" s="98"/>
      <c r="H32" s="60"/>
      <c r="I32" s="60"/>
      <c r="J32" s="71"/>
      <c r="K32" s="58">
        <v>19</v>
      </c>
      <c r="L32" s="71"/>
      <c r="M32" s="99"/>
      <c r="N32" s="60"/>
      <c r="O32" s="71"/>
      <c r="P32" s="100"/>
      <c r="Q32" s="60"/>
      <c r="R32" s="60"/>
      <c r="S32" s="114"/>
      <c r="T32" s="100">
        <v>97</v>
      </c>
      <c r="U32" s="60">
        <f t="shared" si="6"/>
        <v>78</v>
      </c>
      <c r="V32" s="60">
        <v>36</v>
      </c>
      <c r="W32" s="131">
        <v>40.5</v>
      </c>
      <c r="X32" s="69"/>
      <c r="Y32" s="69"/>
      <c r="Z32" s="103" t="s">
        <v>146</v>
      </c>
      <c r="AA32" s="58">
        <v>20</v>
      </c>
      <c r="AB32" s="70"/>
      <c r="AC32" s="71"/>
      <c r="AD32" s="122"/>
      <c r="AE32" s="71"/>
      <c r="AF32" s="74"/>
      <c r="AG32" s="58">
        <v>20</v>
      </c>
      <c r="AH32" s="70"/>
      <c r="AI32" s="71"/>
      <c r="AJ32" s="72"/>
      <c r="AK32" s="71"/>
      <c r="AL32" s="76"/>
      <c r="AM32" s="71"/>
      <c r="AN32" s="72"/>
      <c r="AO32" s="71"/>
      <c r="AP32" s="69"/>
      <c r="AQ32" s="69"/>
      <c r="AR32" s="77"/>
      <c r="AS32" s="103" t="s">
        <v>146</v>
      </c>
      <c r="AT32" s="58">
        <v>20</v>
      </c>
      <c r="AU32" s="79"/>
      <c r="AV32" s="82"/>
      <c r="AW32" s="82"/>
      <c r="AX32" s="79"/>
      <c r="AY32" s="81"/>
      <c r="AZ32" s="82"/>
      <c r="BA32" s="116"/>
      <c r="BB32" s="79"/>
      <c r="BC32" s="58">
        <v>20</v>
      </c>
      <c r="BD32" s="79"/>
      <c r="BE32" s="82"/>
      <c r="BF32" s="82"/>
      <c r="BG32" s="79"/>
      <c r="BH32" s="81"/>
      <c r="BI32" s="82"/>
      <c r="BJ32" s="82"/>
      <c r="BK32" s="118"/>
      <c r="BL32" s="81"/>
      <c r="BM32" s="82"/>
      <c r="BN32" s="82"/>
      <c r="BO32" s="118"/>
      <c r="BP32" s="69"/>
      <c r="BR32" s="97" t="s">
        <v>146</v>
      </c>
      <c r="BS32" s="58">
        <v>20</v>
      </c>
      <c r="BT32" s="79"/>
      <c r="BU32" s="82"/>
      <c r="BV32" s="82"/>
      <c r="BW32" s="85"/>
      <c r="BX32" s="81">
        <v>93</v>
      </c>
      <c r="BY32" s="82">
        <f t="shared" si="15"/>
        <v>73</v>
      </c>
      <c r="BZ32" s="85">
        <v>35</v>
      </c>
      <c r="CA32" s="130" t="s">
        <v>99</v>
      </c>
      <c r="CB32" s="58">
        <v>20</v>
      </c>
      <c r="CC32" s="79"/>
      <c r="CD32" s="82"/>
      <c r="CE32" s="82"/>
      <c r="CF32" s="136"/>
      <c r="CG32" s="81"/>
      <c r="CH32" s="82"/>
      <c r="CI32" s="82"/>
      <c r="CJ32" s="87"/>
      <c r="CK32" s="56"/>
      <c r="CL32" s="56"/>
      <c r="CN32" s="97" t="s">
        <v>146</v>
      </c>
      <c r="CO32" s="58">
        <v>22</v>
      </c>
      <c r="CP32" s="105">
        <v>82</v>
      </c>
      <c r="CQ32" s="79">
        <f t="shared" si="21"/>
        <v>60</v>
      </c>
      <c r="CR32" s="138">
        <v>27</v>
      </c>
      <c r="CS32" s="117">
        <v>26</v>
      </c>
      <c r="CT32" s="90">
        <v>92</v>
      </c>
      <c r="CU32" s="79">
        <f t="shared" si="16"/>
        <v>70</v>
      </c>
      <c r="CV32" s="89">
        <v>34</v>
      </c>
      <c r="CW32" s="79">
        <v>33</v>
      </c>
      <c r="CX32" s="58">
        <v>18</v>
      </c>
      <c r="CY32" s="79">
        <v>93</v>
      </c>
      <c r="CZ32" s="82">
        <f t="shared" si="17"/>
        <v>75</v>
      </c>
      <c r="DA32" s="82">
        <v>31</v>
      </c>
      <c r="DB32" s="117">
        <v>56</v>
      </c>
      <c r="DC32" s="81"/>
      <c r="DD32" s="82"/>
      <c r="DE32" s="82"/>
      <c r="DF32" s="106"/>
      <c r="DG32" s="56"/>
      <c r="DH32" s="56"/>
      <c r="DI32" s="124"/>
      <c r="DJ32" s="108" t="s">
        <v>146</v>
      </c>
      <c r="DK32" s="93">
        <f t="shared" si="23"/>
        <v>6</v>
      </c>
      <c r="DL32" s="94">
        <f t="shared" si="27"/>
        <v>91.666666666666671</v>
      </c>
      <c r="DM32" s="94">
        <f t="shared" si="28"/>
        <v>71.833333333333329</v>
      </c>
      <c r="DN32" s="95"/>
      <c r="DO32" s="144" t="s">
        <v>147</v>
      </c>
      <c r="DP32" s="147"/>
      <c r="DQ32" s="56"/>
      <c r="DR32" s="56"/>
      <c r="DS32" s="148"/>
      <c r="DU32" s="56"/>
    </row>
    <row r="33" spans="1:125" x14ac:dyDescent="0.25">
      <c r="A33" s="103" t="s">
        <v>148</v>
      </c>
      <c r="B33" s="58">
        <v>21</v>
      </c>
      <c r="C33" s="71">
        <v>98</v>
      </c>
      <c r="D33" s="60">
        <f t="shared" si="3"/>
        <v>77</v>
      </c>
      <c r="E33" s="60">
        <v>34</v>
      </c>
      <c r="F33" s="71">
        <v>64</v>
      </c>
      <c r="G33" s="98">
        <v>100</v>
      </c>
      <c r="H33" s="60">
        <f t="shared" si="4"/>
        <v>79</v>
      </c>
      <c r="I33" s="60">
        <v>35</v>
      </c>
      <c r="J33" s="71">
        <v>44.5</v>
      </c>
      <c r="K33" s="58">
        <v>21</v>
      </c>
      <c r="L33" s="71">
        <v>92</v>
      </c>
      <c r="M33" s="99">
        <f t="shared" si="8"/>
        <v>71</v>
      </c>
      <c r="N33" s="113">
        <v>25</v>
      </c>
      <c r="O33" s="73">
        <v>32.5</v>
      </c>
      <c r="P33" s="100">
        <v>95</v>
      </c>
      <c r="Q33" s="60">
        <f t="shared" si="5"/>
        <v>74</v>
      </c>
      <c r="R33" s="60">
        <v>30</v>
      </c>
      <c r="S33" s="114">
        <v>59</v>
      </c>
      <c r="T33" s="100">
        <v>96</v>
      </c>
      <c r="U33" s="60">
        <f t="shared" si="6"/>
        <v>75</v>
      </c>
      <c r="V33" s="60">
        <v>31</v>
      </c>
      <c r="W33" s="131">
        <v>39.5</v>
      </c>
      <c r="X33" s="69"/>
      <c r="Y33" s="69"/>
      <c r="Z33" s="97" t="s">
        <v>148</v>
      </c>
      <c r="AA33" s="58">
        <v>22</v>
      </c>
      <c r="AB33" s="70">
        <v>97</v>
      </c>
      <c r="AC33" s="71">
        <f t="shared" si="7"/>
        <v>75</v>
      </c>
      <c r="AD33" s="72">
        <v>31</v>
      </c>
      <c r="AE33" s="73">
        <v>51</v>
      </c>
      <c r="AF33" s="74"/>
      <c r="AG33" s="58">
        <v>23</v>
      </c>
      <c r="AH33" s="70">
        <v>100</v>
      </c>
      <c r="AI33" s="71">
        <f t="shared" si="9"/>
        <v>77</v>
      </c>
      <c r="AJ33" s="72">
        <v>39</v>
      </c>
      <c r="AK33" s="71">
        <v>65</v>
      </c>
      <c r="AL33" s="76">
        <v>97</v>
      </c>
      <c r="AM33" s="71">
        <f t="shared" si="10"/>
        <v>74</v>
      </c>
      <c r="AN33" s="72">
        <v>31</v>
      </c>
      <c r="AO33" s="71">
        <v>29.5</v>
      </c>
      <c r="AP33" s="69"/>
      <c r="AQ33" s="69"/>
      <c r="AR33" s="77"/>
      <c r="AS33" s="97" t="s">
        <v>148</v>
      </c>
      <c r="AT33" s="58">
        <v>22</v>
      </c>
      <c r="AU33" s="79">
        <v>94</v>
      </c>
      <c r="AV33" s="82">
        <f t="shared" si="11"/>
        <v>72</v>
      </c>
      <c r="AW33" s="82">
        <v>31</v>
      </c>
      <c r="AX33" s="117">
        <v>18</v>
      </c>
      <c r="AY33" s="81">
        <v>91</v>
      </c>
      <c r="AZ33" s="82">
        <f t="shared" si="12"/>
        <v>69</v>
      </c>
      <c r="BA33" s="82">
        <v>33</v>
      </c>
      <c r="BB33" s="117">
        <v>44</v>
      </c>
      <c r="BC33" s="58">
        <v>22</v>
      </c>
      <c r="BD33" s="79">
        <v>94</v>
      </c>
      <c r="BE33" s="82">
        <f t="shared" si="22"/>
        <v>72</v>
      </c>
      <c r="BF33" s="83">
        <v>32</v>
      </c>
      <c r="BG33" s="149">
        <v>32</v>
      </c>
      <c r="BH33" s="81">
        <v>104</v>
      </c>
      <c r="BI33" s="82">
        <f t="shared" si="26"/>
        <v>82</v>
      </c>
      <c r="BJ33" s="82">
        <v>30</v>
      </c>
      <c r="BK33" s="87">
        <v>44</v>
      </c>
      <c r="BL33" s="81">
        <v>92</v>
      </c>
      <c r="BM33" s="82">
        <f t="shared" si="13"/>
        <v>70</v>
      </c>
      <c r="BN33" s="116">
        <v>29</v>
      </c>
      <c r="BO33" s="118">
        <v>35</v>
      </c>
      <c r="BP33" s="69"/>
      <c r="BR33" s="103" t="s">
        <v>148</v>
      </c>
      <c r="BS33" s="58">
        <v>22</v>
      </c>
      <c r="BT33" s="79">
        <v>93</v>
      </c>
      <c r="BU33" s="82">
        <f t="shared" si="14"/>
        <v>71</v>
      </c>
      <c r="BV33" s="82">
        <v>30</v>
      </c>
      <c r="BW33" s="86">
        <v>33</v>
      </c>
      <c r="BX33" s="81">
        <v>95</v>
      </c>
      <c r="BY33" s="82">
        <f t="shared" si="15"/>
        <v>73</v>
      </c>
      <c r="BZ33" s="85">
        <v>31</v>
      </c>
      <c r="CA33" s="86" t="s">
        <v>149</v>
      </c>
      <c r="CB33" s="58">
        <v>21</v>
      </c>
      <c r="CC33" s="79">
        <v>96</v>
      </c>
      <c r="CD33" s="82">
        <f t="shared" si="20"/>
        <v>75</v>
      </c>
      <c r="CE33" s="82">
        <v>32</v>
      </c>
      <c r="CF33" s="79">
        <v>53.5</v>
      </c>
      <c r="CG33" s="81"/>
      <c r="CH33" s="82"/>
      <c r="CI33" s="82"/>
      <c r="CJ33" s="84"/>
      <c r="CK33" s="56"/>
      <c r="CL33" s="56"/>
      <c r="CN33" s="103" t="s">
        <v>148</v>
      </c>
      <c r="CO33" s="58">
        <v>21</v>
      </c>
      <c r="CP33" s="105">
        <v>99</v>
      </c>
      <c r="CQ33" s="79">
        <f t="shared" si="21"/>
        <v>78</v>
      </c>
      <c r="CR33" s="89">
        <v>31</v>
      </c>
      <c r="CS33" s="79">
        <v>39.5</v>
      </c>
      <c r="CT33" s="90">
        <v>96</v>
      </c>
      <c r="CU33" s="79">
        <f t="shared" si="16"/>
        <v>75</v>
      </c>
      <c r="CV33" s="89">
        <v>34</v>
      </c>
      <c r="CW33" s="79">
        <v>31.5</v>
      </c>
      <c r="CX33" s="58">
        <v>21</v>
      </c>
      <c r="CY33" s="79">
        <v>95</v>
      </c>
      <c r="CZ33" s="82">
        <f t="shared" si="17"/>
        <v>74</v>
      </c>
      <c r="DA33" s="82">
        <v>33</v>
      </c>
      <c r="DB33" s="79">
        <v>57</v>
      </c>
      <c r="DC33" s="81"/>
      <c r="DD33" s="82"/>
      <c r="DE33" s="82"/>
      <c r="DF33" s="106"/>
      <c r="DG33" s="56"/>
      <c r="DH33" s="56"/>
      <c r="DI33" s="124"/>
      <c r="DJ33" s="108" t="s">
        <v>148</v>
      </c>
      <c r="DK33" s="93">
        <f t="shared" si="23"/>
        <v>19</v>
      </c>
      <c r="DL33" s="94">
        <f t="shared" si="27"/>
        <v>96</v>
      </c>
      <c r="DM33" s="94">
        <f t="shared" si="28"/>
        <v>74.368421052631575</v>
      </c>
      <c r="DN33" s="95" t="s">
        <v>61</v>
      </c>
      <c r="DO33" s="141"/>
      <c r="DP33" s="147"/>
      <c r="DQ33" s="56"/>
      <c r="DR33" s="56"/>
      <c r="DS33" s="148"/>
      <c r="DU33" s="56"/>
    </row>
    <row r="34" spans="1:125" x14ac:dyDescent="0.25">
      <c r="A34" s="103" t="s">
        <v>150</v>
      </c>
      <c r="B34" s="58">
        <v>24</v>
      </c>
      <c r="C34" s="71"/>
      <c r="D34" s="60"/>
      <c r="E34" s="60"/>
      <c r="F34" s="71"/>
      <c r="G34" s="98"/>
      <c r="H34" s="60"/>
      <c r="I34" s="60"/>
      <c r="J34" s="71"/>
      <c r="K34" s="58">
        <v>24</v>
      </c>
      <c r="L34" s="71"/>
      <c r="M34" s="99"/>
      <c r="N34" s="60"/>
      <c r="O34" s="71"/>
      <c r="P34" s="100"/>
      <c r="Q34" s="60"/>
      <c r="R34" s="60"/>
      <c r="S34" s="114"/>
      <c r="T34" s="100"/>
      <c r="U34" s="60"/>
      <c r="V34" s="60"/>
      <c r="W34" s="131"/>
      <c r="X34" s="69"/>
      <c r="Y34" s="69"/>
      <c r="Z34" s="97" t="s">
        <v>150</v>
      </c>
      <c r="AA34" s="58">
        <v>24</v>
      </c>
      <c r="AB34" s="70"/>
      <c r="AC34" s="71"/>
      <c r="AD34" s="72"/>
      <c r="AE34" s="71"/>
      <c r="AF34" s="74"/>
      <c r="AG34" s="58">
        <v>24</v>
      </c>
      <c r="AH34" s="70">
        <v>111</v>
      </c>
      <c r="AI34" s="71">
        <f t="shared" si="9"/>
        <v>87</v>
      </c>
      <c r="AJ34" s="72">
        <v>35</v>
      </c>
      <c r="AK34" s="71">
        <v>71</v>
      </c>
      <c r="AL34" s="76">
        <v>98</v>
      </c>
      <c r="AM34" s="71">
        <f t="shared" si="10"/>
        <v>74</v>
      </c>
      <c r="AN34" s="122">
        <v>28</v>
      </c>
      <c r="AO34" s="73">
        <v>29</v>
      </c>
      <c r="AP34" s="69"/>
      <c r="AQ34" s="69"/>
      <c r="AR34" s="77"/>
      <c r="AS34" s="97" t="s">
        <v>150</v>
      </c>
      <c r="AT34" s="58">
        <v>25</v>
      </c>
      <c r="AU34" s="79">
        <v>94</v>
      </c>
      <c r="AV34" s="82">
        <f t="shared" si="11"/>
        <v>69</v>
      </c>
      <c r="AW34" s="82">
        <v>35</v>
      </c>
      <c r="AX34" s="117">
        <v>20</v>
      </c>
      <c r="AY34" s="81">
        <v>97</v>
      </c>
      <c r="AZ34" s="82">
        <f t="shared" si="12"/>
        <v>72</v>
      </c>
      <c r="BA34" s="82">
        <v>39</v>
      </c>
      <c r="BB34" s="79">
        <v>49</v>
      </c>
      <c r="BC34" s="58">
        <v>24</v>
      </c>
      <c r="BD34" s="79"/>
      <c r="BE34" s="82"/>
      <c r="BF34" s="83"/>
      <c r="BG34" s="136"/>
      <c r="BH34" s="81"/>
      <c r="BI34" s="82"/>
      <c r="BJ34" s="82"/>
      <c r="BK34" s="87"/>
      <c r="BL34" s="81">
        <v>90</v>
      </c>
      <c r="BM34" s="82">
        <f t="shared" si="13"/>
        <v>66</v>
      </c>
      <c r="BN34" s="82">
        <v>36</v>
      </c>
      <c r="BO34" s="118">
        <v>33</v>
      </c>
      <c r="BP34" s="69"/>
      <c r="BR34" s="97" t="s">
        <v>150</v>
      </c>
      <c r="BS34" s="58">
        <v>24</v>
      </c>
      <c r="BT34" s="79">
        <v>89</v>
      </c>
      <c r="BU34" s="82">
        <f t="shared" si="14"/>
        <v>65</v>
      </c>
      <c r="BV34" s="82">
        <v>33</v>
      </c>
      <c r="BW34" s="130">
        <v>32</v>
      </c>
      <c r="BX34" s="81">
        <v>98</v>
      </c>
      <c r="BY34" s="82">
        <f t="shared" si="15"/>
        <v>74</v>
      </c>
      <c r="BZ34" s="85">
        <v>34</v>
      </c>
      <c r="CA34" s="86" t="s">
        <v>132</v>
      </c>
      <c r="CB34" s="58">
        <v>23</v>
      </c>
      <c r="CC34" s="79"/>
      <c r="CD34" s="82"/>
      <c r="CE34" s="82"/>
      <c r="CF34" s="79"/>
      <c r="CG34" s="81"/>
      <c r="CH34" s="82"/>
      <c r="CI34" s="82"/>
      <c r="CJ34" s="84"/>
      <c r="CK34" s="56"/>
      <c r="CL34" s="56"/>
      <c r="CN34" s="103" t="s">
        <v>150</v>
      </c>
      <c r="CO34" s="58">
        <v>24</v>
      </c>
      <c r="CP34" s="105">
        <v>105</v>
      </c>
      <c r="CQ34" s="79">
        <f t="shared" si="21"/>
        <v>81</v>
      </c>
      <c r="CR34" s="89">
        <v>37</v>
      </c>
      <c r="CS34" s="79">
        <v>38</v>
      </c>
      <c r="CT34" s="90"/>
      <c r="CU34" s="79"/>
      <c r="CV34" s="89"/>
      <c r="CW34" s="79"/>
      <c r="CX34" s="58">
        <v>23</v>
      </c>
      <c r="CY34" s="79">
        <v>99</v>
      </c>
      <c r="CZ34" s="82">
        <f t="shared" si="17"/>
        <v>76</v>
      </c>
      <c r="DA34" s="82">
        <v>34</v>
      </c>
      <c r="DB34" s="79">
        <v>61</v>
      </c>
      <c r="DC34" s="81"/>
      <c r="DD34" s="82"/>
      <c r="DE34" s="82"/>
      <c r="DF34" s="106"/>
      <c r="DG34" s="56"/>
      <c r="DH34" s="56"/>
      <c r="DI34" s="124"/>
      <c r="DJ34" s="108" t="s">
        <v>150</v>
      </c>
      <c r="DK34" s="93">
        <f t="shared" si="23"/>
        <v>9</v>
      </c>
      <c r="DL34" s="94">
        <f t="shared" si="27"/>
        <v>97.888888888888886</v>
      </c>
      <c r="DM34" s="94">
        <f t="shared" si="28"/>
        <v>73.777777777777771</v>
      </c>
      <c r="DN34" s="95" t="s">
        <v>61</v>
      </c>
      <c r="DO34" s="144" t="s">
        <v>151</v>
      </c>
      <c r="DP34" s="147"/>
      <c r="DQ34" s="56"/>
      <c r="DR34" s="56"/>
      <c r="DS34" s="147"/>
      <c r="DU34" s="56"/>
    </row>
    <row r="35" spans="1:125" x14ac:dyDescent="0.25">
      <c r="A35" s="103"/>
      <c r="B35" s="58"/>
      <c r="C35" s="71"/>
      <c r="D35" s="60"/>
      <c r="E35" s="60"/>
      <c r="F35" s="71"/>
      <c r="G35" s="98"/>
      <c r="H35" s="60"/>
      <c r="I35" s="60"/>
      <c r="J35" s="71"/>
      <c r="K35" s="58"/>
      <c r="L35" s="71"/>
      <c r="M35" s="99"/>
      <c r="N35" s="60"/>
      <c r="O35" s="71"/>
      <c r="P35" s="100"/>
      <c r="Q35" s="60"/>
      <c r="R35" s="60"/>
      <c r="S35" s="114"/>
      <c r="T35" s="100"/>
      <c r="U35" s="60"/>
      <c r="V35" s="60"/>
      <c r="W35" s="131"/>
      <c r="X35" s="69"/>
      <c r="Y35" s="69"/>
      <c r="Z35" s="97"/>
      <c r="AA35" s="58"/>
      <c r="AB35" s="70"/>
      <c r="AC35" s="71"/>
      <c r="AD35" s="72"/>
      <c r="AE35" s="71"/>
      <c r="AF35" s="74"/>
      <c r="AG35" s="58"/>
      <c r="AH35" s="70"/>
      <c r="AI35" s="71"/>
      <c r="AJ35" s="72"/>
      <c r="AK35" s="71"/>
      <c r="AL35" s="76"/>
      <c r="AM35" s="71"/>
      <c r="AN35" s="122"/>
      <c r="AO35" s="73"/>
      <c r="AP35" s="69"/>
      <c r="AQ35" s="69"/>
      <c r="AR35" s="77"/>
      <c r="AS35" s="103" t="s">
        <v>152</v>
      </c>
      <c r="AT35" s="58">
        <v>40</v>
      </c>
      <c r="AU35" s="79"/>
      <c r="AV35" s="82"/>
      <c r="AW35" s="82"/>
      <c r="AX35" s="79"/>
      <c r="AY35" s="81"/>
      <c r="AZ35" s="82"/>
      <c r="BA35" s="82"/>
      <c r="BB35" s="79"/>
      <c r="BC35" s="58">
        <v>40</v>
      </c>
      <c r="BD35" s="79">
        <v>57</v>
      </c>
      <c r="BE35" s="82" t="s">
        <v>105</v>
      </c>
      <c r="BF35" s="83"/>
      <c r="BG35" s="136">
        <v>0</v>
      </c>
      <c r="BH35" s="81"/>
      <c r="BI35" s="82"/>
      <c r="BJ35" s="82"/>
      <c r="BK35" s="87"/>
      <c r="BL35" s="81"/>
      <c r="BM35" s="82"/>
      <c r="BN35" s="82"/>
      <c r="BO35" s="87"/>
      <c r="BP35" s="69"/>
      <c r="BR35" s="103" t="s">
        <v>152</v>
      </c>
      <c r="BS35" s="58">
        <v>40</v>
      </c>
      <c r="BT35" s="79"/>
      <c r="BU35" s="82"/>
      <c r="BV35" s="82"/>
      <c r="BW35" s="86"/>
      <c r="BX35" s="81"/>
      <c r="BY35" s="82"/>
      <c r="BZ35" s="85"/>
      <c r="CA35" s="86"/>
      <c r="CB35" s="58">
        <v>40</v>
      </c>
      <c r="CC35" s="79"/>
      <c r="CD35" s="82"/>
      <c r="CE35" s="82"/>
      <c r="CF35" s="79"/>
      <c r="CG35" s="81"/>
      <c r="CH35" s="82"/>
      <c r="CI35" s="82"/>
      <c r="CJ35" s="84"/>
      <c r="CK35" s="56"/>
      <c r="CL35" s="56"/>
      <c r="CN35" s="103" t="s">
        <v>152</v>
      </c>
      <c r="CO35" s="58">
        <v>40</v>
      </c>
      <c r="CP35" s="105">
        <v>63</v>
      </c>
      <c r="CQ35" s="150" t="s">
        <v>153</v>
      </c>
      <c r="CR35" s="89"/>
      <c r="CS35" s="79"/>
      <c r="CT35" s="90">
        <v>128</v>
      </c>
      <c r="CU35" s="79">
        <f t="shared" si="16"/>
        <v>88</v>
      </c>
      <c r="CV35" s="89"/>
      <c r="CW35" s="79">
        <v>35</v>
      </c>
      <c r="CX35" s="58">
        <v>40</v>
      </c>
      <c r="CY35" s="79">
        <v>123</v>
      </c>
      <c r="CZ35" s="82">
        <f t="shared" si="17"/>
        <v>83</v>
      </c>
      <c r="DA35" s="82">
        <v>41</v>
      </c>
      <c r="DB35" s="79">
        <v>60</v>
      </c>
      <c r="DC35" s="81"/>
      <c r="DD35" s="82"/>
      <c r="DE35" s="82"/>
      <c r="DF35" s="106"/>
      <c r="DG35" s="56"/>
      <c r="DH35" s="56"/>
      <c r="DI35" s="124"/>
      <c r="DJ35" s="108" t="s">
        <v>152</v>
      </c>
      <c r="DK35" s="93">
        <v>1</v>
      </c>
      <c r="DL35" s="94">
        <v>128</v>
      </c>
      <c r="DM35" s="94">
        <v>88</v>
      </c>
      <c r="DN35" s="95"/>
      <c r="DO35" s="141" t="s">
        <v>154</v>
      </c>
      <c r="DP35" s="147"/>
      <c r="DQ35" s="56"/>
      <c r="DR35" s="56"/>
      <c r="DS35" s="147"/>
      <c r="DU35" s="56"/>
    </row>
    <row r="36" spans="1:125" x14ac:dyDescent="0.25">
      <c r="A36" s="97" t="s">
        <v>155</v>
      </c>
      <c r="B36" s="151">
        <v>29</v>
      </c>
      <c r="C36" s="152">
        <v>104</v>
      </c>
      <c r="D36" s="60">
        <f t="shared" si="3"/>
        <v>75</v>
      </c>
      <c r="E36" s="99">
        <v>40</v>
      </c>
      <c r="F36" s="153">
        <v>64</v>
      </c>
      <c r="G36" s="98">
        <v>102</v>
      </c>
      <c r="H36" s="60">
        <f t="shared" si="4"/>
        <v>73</v>
      </c>
      <c r="I36" s="99">
        <v>33</v>
      </c>
      <c r="J36" s="153">
        <v>42.5</v>
      </c>
      <c r="K36" s="151">
        <v>29</v>
      </c>
      <c r="L36" s="152">
        <v>100</v>
      </c>
      <c r="M36" s="99">
        <f t="shared" si="8"/>
        <v>71</v>
      </c>
      <c r="N36" s="99">
        <v>34</v>
      </c>
      <c r="O36" s="153">
        <v>31.5</v>
      </c>
      <c r="P36" s="139"/>
      <c r="Q36" s="60"/>
      <c r="R36" s="99"/>
      <c r="S36" s="154"/>
      <c r="T36" s="139"/>
      <c r="U36" s="60"/>
      <c r="V36" s="99"/>
      <c r="W36" s="155"/>
      <c r="X36" s="69"/>
      <c r="Y36" s="69"/>
      <c r="Z36" s="97" t="s">
        <v>155</v>
      </c>
      <c r="AA36" s="151">
        <v>29</v>
      </c>
      <c r="AB36" s="70">
        <v>111</v>
      </c>
      <c r="AC36" s="71">
        <f t="shared" si="7"/>
        <v>82</v>
      </c>
      <c r="AD36" s="72">
        <v>35</v>
      </c>
      <c r="AE36" s="71">
        <v>56.5</v>
      </c>
      <c r="AF36" s="74"/>
      <c r="AG36" s="151">
        <v>30</v>
      </c>
      <c r="AH36" s="70">
        <v>95</v>
      </c>
      <c r="AI36" s="71">
        <f t="shared" si="9"/>
        <v>65</v>
      </c>
      <c r="AJ36" s="72">
        <v>37</v>
      </c>
      <c r="AK36" s="73">
        <v>56</v>
      </c>
      <c r="AL36" s="76"/>
      <c r="AM36" s="71"/>
      <c r="AN36" s="72"/>
      <c r="AO36" s="71"/>
      <c r="AP36" s="69"/>
      <c r="AQ36" s="69"/>
      <c r="AR36" s="77"/>
      <c r="AS36" s="97" t="s">
        <v>155</v>
      </c>
      <c r="AT36" s="151">
        <v>29</v>
      </c>
      <c r="AU36" s="79">
        <v>107</v>
      </c>
      <c r="AV36" s="82">
        <f t="shared" si="11"/>
        <v>78</v>
      </c>
      <c r="AW36" s="82">
        <v>33</v>
      </c>
      <c r="AX36" s="79">
        <v>12</v>
      </c>
      <c r="AY36" s="81">
        <v>104</v>
      </c>
      <c r="AZ36" s="82">
        <f t="shared" si="12"/>
        <v>75</v>
      </c>
      <c r="BA36" s="116">
        <v>28</v>
      </c>
      <c r="BB36" s="117">
        <v>50</v>
      </c>
      <c r="BC36" s="151">
        <v>29</v>
      </c>
      <c r="BD36" s="79">
        <v>103</v>
      </c>
      <c r="BE36" s="82">
        <f t="shared" ref="BE36:BE37" si="29">BD36-BC36</f>
        <v>74</v>
      </c>
      <c r="BF36" s="82">
        <v>36</v>
      </c>
      <c r="BG36" s="117">
        <v>36.5</v>
      </c>
      <c r="BH36" s="81"/>
      <c r="BI36" s="82"/>
      <c r="BJ36" s="82"/>
      <c r="BK36" s="84"/>
      <c r="BL36" s="81"/>
      <c r="BM36" s="82"/>
      <c r="BN36" s="82"/>
      <c r="BO36" s="84"/>
      <c r="BP36" s="69"/>
      <c r="BR36" s="103" t="s">
        <v>155</v>
      </c>
      <c r="BS36" s="151">
        <v>29</v>
      </c>
      <c r="BT36" s="79">
        <v>107</v>
      </c>
      <c r="BU36" s="82">
        <f t="shared" si="14"/>
        <v>78</v>
      </c>
      <c r="BV36" s="82">
        <v>37</v>
      </c>
      <c r="BW36" s="85">
        <v>35.5</v>
      </c>
      <c r="BX36" s="81">
        <v>96</v>
      </c>
      <c r="BY36" s="82">
        <f t="shared" si="15"/>
        <v>67</v>
      </c>
      <c r="BZ36" s="85">
        <v>34</v>
      </c>
      <c r="CA36" s="86" t="s">
        <v>110</v>
      </c>
      <c r="CB36" s="151">
        <v>28</v>
      </c>
      <c r="CC36" s="79">
        <v>106</v>
      </c>
      <c r="CD36" s="82">
        <f t="shared" si="20"/>
        <v>78</v>
      </c>
      <c r="CE36" s="82">
        <v>39</v>
      </c>
      <c r="CF36" s="79">
        <v>53</v>
      </c>
      <c r="CG36" s="81"/>
      <c r="CH36" s="82"/>
      <c r="CI36" s="82"/>
      <c r="CJ36" s="87"/>
      <c r="CK36" s="56"/>
      <c r="CL36" s="56"/>
      <c r="CN36" s="103" t="s">
        <v>155</v>
      </c>
      <c r="CO36" s="151">
        <v>28</v>
      </c>
      <c r="CP36" s="156"/>
      <c r="CQ36" s="7"/>
      <c r="CR36" s="157"/>
      <c r="CS36" s="158"/>
      <c r="CT36" s="159">
        <v>99</v>
      </c>
      <c r="CU36" s="79">
        <f t="shared" si="16"/>
        <v>71</v>
      </c>
      <c r="CV36" s="157">
        <v>34</v>
      </c>
      <c r="CW36" s="7">
        <v>34</v>
      </c>
      <c r="CX36" s="151">
        <v>29</v>
      </c>
      <c r="CY36" s="7">
        <v>110</v>
      </c>
      <c r="CZ36" s="82">
        <f t="shared" si="17"/>
        <v>81</v>
      </c>
      <c r="DA36" s="160">
        <v>32</v>
      </c>
      <c r="DB36" s="7">
        <v>59</v>
      </c>
      <c r="DC36" s="161"/>
      <c r="DD36" s="82"/>
      <c r="DE36" s="82"/>
      <c r="DF36" s="162"/>
      <c r="DG36" s="56"/>
      <c r="DH36" s="56"/>
      <c r="DI36" s="124"/>
      <c r="DJ36" s="108" t="s">
        <v>155</v>
      </c>
      <c r="DK36" s="93">
        <f t="shared" ref="DK36:DK41" si="30">COUNT(C36,G36,L36,P36,AB36,T36,AU36,BL36,AH36,AL36,CP36,AY36,BD36,BH36,BT36,BX36,CC36,CG36,CT36,CY36)</f>
        <v>13</v>
      </c>
      <c r="DL36" s="94">
        <f>SUM(T36,BH36,BT36,BX36,CC36,C36,G36,L36,P36,AB36,AH36,AL36,CP36,AY36,BD36,CG36,CT36,CY36,AU36,BL36)/DK36</f>
        <v>103.38461538461539</v>
      </c>
      <c r="DM36" s="94">
        <f>SUM(U36,D36,H36,M36,Q36,AC36,AI36,AM36,CQ36,AZ36,BE36,CH36,,BI36,BU36,BY36,CD36,CU36,CZ36,AV36,BM36)/(DK36)</f>
        <v>74.461538461538467</v>
      </c>
      <c r="DN36" s="95" t="s">
        <v>61</v>
      </c>
      <c r="DO36" s="141"/>
      <c r="DP36" s="147"/>
      <c r="DQ36" s="56"/>
      <c r="DR36" s="56"/>
      <c r="DS36" s="147"/>
      <c r="DU36" s="56"/>
    </row>
    <row r="37" spans="1:125" x14ac:dyDescent="0.25">
      <c r="A37" s="97" t="s">
        <v>156</v>
      </c>
      <c r="B37" s="58">
        <v>15</v>
      </c>
      <c r="C37" s="71">
        <v>86</v>
      </c>
      <c r="D37" s="60">
        <f t="shared" si="3"/>
        <v>71</v>
      </c>
      <c r="E37" s="60">
        <v>34</v>
      </c>
      <c r="F37" s="73">
        <v>52</v>
      </c>
      <c r="G37" s="98">
        <v>93</v>
      </c>
      <c r="H37" s="60">
        <f t="shared" si="4"/>
        <v>78</v>
      </c>
      <c r="I37" s="60"/>
      <c r="J37" s="71">
        <v>0</v>
      </c>
      <c r="K37" s="58">
        <v>13</v>
      </c>
      <c r="L37" s="71"/>
      <c r="M37" s="99"/>
      <c r="N37" s="60"/>
      <c r="O37" s="71"/>
      <c r="P37" s="100">
        <v>86</v>
      </c>
      <c r="Q37" s="60">
        <f t="shared" si="5"/>
        <v>73</v>
      </c>
      <c r="R37" s="60">
        <v>33</v>
      </c>
      <c r="S37" s="114">
        <v>68</v>
      </c>
      <c r="T37" s="100">
        <v>87</v>
      </c>
      <c r="U37" s="60">
        <f t="shared" si="6"/>
        <v>74</v>
      </c>
      <c r="V37" s="60">
        <v>32</v>
      </c>
      <c r="W37" s="131">
        <v>37.5</v>
      </c>
      <c r="X37" s="69"/>
      <c r="Y37" s="69"/>
      <c r="Z37" s="103" t="s">
        <v>156</v>
      </c>
      <c r="AA37" s="58">
        <v>13</v>
      </c>
      <c r="AB37" s="70"/>
      <c r="AC37" s="71"/>
      <c r="AD37" s="72"/>
      <c r="AE37" s="71"/>
      <c r="AF37" s="74"/>
      <c r="AG37" s="58">
        <v>13</v>
      </c>
      <c r="AH37" s="70"/>
      <c r="AI37" s="71"/>
      <c r="AJ37" s="72"/>
      <c r="AK37" s="71"/>
      <c r="AL37" s="76">
        <v>88</v>
      </c>
      <c r="AM37" s="71">
        <f t="shared" si="10"/>
        <v>75</v>
      </c>
      <c r="AN37" s="72">
        <v>37</v>
      </c>
      <c r="AO37" s="71">
        <v>30.5</v>
      </c>
      <c r="AP37" s="69"/>
      <c r="AQ37" s="69"/>
      <c r="AR37" s="77"/>
      <c r="AS37" s="97" t="s">
        <v>156</v>
      </c>
      <c r="AT37" s="58">
        <v>13</v>
      </c>
      <c r="AU37" s="79">
        <v>85</v>
      </c>
      <c r="AV37" s="82">
        <f t="shared" si="11"/>
        <v>72</v>
      </c>
      <c r="AW37" s="82">
        <v>31</v>
      </c>
      <c r="AX37" s="117">
        <v>17</v>
      </c>
      <c r="AY37" s="81">
        <v>90</v>
      </c>
      <c r="AZ37" s="82">
        <f t="shared" si="12"/>
        <v>77</v>
      </c>
      <c r="BA37" s="82">
        <v>36</v>
      </c>
      <c r="BB37" s="79">
        <v>44</v>
      </c>
      <c r="BC37" s="58">
        <v>14</v>
      </c>
      <c r="BD37" s="79">
        <v>88</v>
      </c>
      <c r="BE37" s="82">
        <f t="shared" si="29"/>
        <v>74</v>
      </c>
      <c r="BF37" s="82">
        <v>35</v>
      </c>
      <c r="BG37" s="117">
        <v>37</v>
      </c>
      <c r="BH37" s="81"/>
      <c r="BI37" s="82"/>
      <c r="BJ37" s="82"/>
      <c r="BK37" s="84"/>
      <c r="BL37" s="81">
        <v>92</v>
      </c>
      <c r="BM37" s="82">
        <f t="shared" ref="BM37:BM38" si="31">BL37-BC37</f>
        <v>78</v>
      </c>
      <c r="BN37" s="82">
        <v>38</v>
      </c>
      <c r="BO37" s="87">
        <v>39</v>
      </c>
      <c r="BP37" s="69"/>
      <c r="BR37" s="97" t="s">
        <v>156</v>
      </c>
      <c r="BS37" s="58">
        <v>14</v>
      </c>
      <c r="BT37" s="79">
        <v>91</v>
      </c>
      <c r="BU37" s="82">
        <f t="shared" si="14"/>
        <v>77</v>
      </c>
      <c r="BV37" s="82">
        <v>38</v>
      </c>
      <c r="BW37" s="85">
        <v>40</v>
      </c>
      <c r="BX37" s="81">
        <v>84</v>
      </c>
      <c r="BY37" s="82">
        <f t="shared" si="15"/>
        <v>70</v>
      </c>
      <c r="BZ37" s="85">
        <v>36</v>
      </c>
      <c r="CA37" s="130" t="s">
        <v>127</v>
      </c>
      <c r="CB37" s="58">
        <v>14</v>
      </c>
      <c r="CC37" s="79">
        <v>86</v>
      </c>
      <c r="CD37" s="82">
        <f t="shared" si="20"/>
        <v>72</v>
      </c>
      <c r="CE37" s="82">
        <v>31</v>
      </c>
      <c r="CF37" s="79">
        <v>55</v>
      </c>
      <c r="CG37" s="81"/>
      <c r="CH37" s="82"/>
      <c r="CI37" s="82"/>
      <c r="CJ37" s="87"/>
      <c r="CK37" s="56"/>
      <c r="CL37" s="56"/>
      <c r="CN37" s="97" t="s">
        <v>156</v>
      </c>
      <c r="CO37" s="58">
        <v>14</v>
      </c>
      <c r="CP37" s="105">
        <v>91</v>
      </c>
      <c r="CQ37" s="79">
        <f t="shared" ref="CQ37:CQ38" si="32">CP37-CO37</f>
        <v>77</v>
      </c>
      <c r="CR37" s="89">
        <v>30</v>
      </c>
      <c r="CS37" s="79">
        <v>36</v>
      </c>
      <c r="CT37" s="90">
        <v>83</v>
      </c>
      <c r="CU37" s="79">
        <f t="shared" si="16"/>
        <v>69</v>
      </c>
      <c r="CV37" s="89">
        <v>33</v>
      </c>
      <c r="CW37" s="117">
        <v>30</v>
      </c>
      <c r="CX37" s="58">
        <v>14</v>
      </c>
      <c r="CY37" s="79">
        <v>90</v>
      </c>
      <c r="CZ37" s="82">
        <f t="shared" si="17"/>
        <v>76</v>
      </c>
      <c r="DA37" s="82">
        <v>30</v>
      </c>
      <c r="DB37" s="117">
        <v>56</v>
      </c>
      <c r="DC37" s="81"/>
      <c r="DD37" s="82"/>
      <c r="DE37" s="82"/>
      <c r="DF37" s="106"/>
      <c r="DG37" s="56"/>
      <c r="DH37" s="56"/>
      <c r="DI37" s="124"/>
      <c r="DJ37" s="103" t="s">
        <v>156</v>
      </c>
      <c r="DK37" s="93">
        <f t="shared" si="30"/>
        <v>15</v>
      </c>
      <c r="DL37" s="94">
        <f>SUM(T37,BH37,BT37,BX37,CC37,C37,G37,L37,P37,AB37,AH37,AL37,CP37,AY37,BD37,CG37,CT37,CY37,AU37,BL37)/DK37</f>
        <v>88</v>
      </c>
      <c r="DM37" s="94">
        <f>SUM(U37,D37,H37,M37,Q37,AC37,AI37,AM37,CQ37,AZ37,BE37,CH37,,BI37,BU37,BY37,CD37,CU37,CZ37,AV37,BM37)/(DK37)</f>
        <v>74.2</v>
      </c>
      <c r="DN37" s="95" t="s">
        <v>61</v>
      </c>
      <c r="DO37" s="144" t="s">
        <v>157</v>
      </c>
      <c r="DP37" s="147"/>
      <c r="DQ37" s="56"/>
      <c r="DR37" s="56"/>
      <c r="DS37" s="147"/>
      <c r="DU37" s="56"/>
    </row>
    <row r="38" spans="1:125" x14ac:dyDescent="0.25">
      <c r="A38" s="97" t="s">
        <v>158</v>
      </c>
      <c r="B38" s="151">
        <v>32</v>
      </c>
      <c r="C38" s="152">
        <v>106</v>
      </c>
      <c r="D38" s="60">
        <f t="shared" si="3"/>
        <v>74</v>
      </c>
      <c r="E38" s="99">
        <v>31</v>
      </c>
      <c r="F38" s="152">
        <v>75</v>
      </c>
      <c r="G38" s="98">
        <v>108</v>
      </c>
      <c r="H38" s="60">
        <f t="shared" si="4"/>
        <v>76</v>
      </c>
      <c r="I38" s="99">
        <v>33</v>
      </c>
      <c r="J38" s="153">
        <v>42</v>
      </c>
      <c r="K38" s="151">
        <v>33</v>
      </c>
      <c r="L38" s="152">
        <v>111</v>
      </c>
      <c r="M38" s="99">
        <f t="shared" si="8"/>
        <v>78</v>
      </c>
      <c r="N38" s="99">
        <v>33</v>
      </c>
      <c r="O38" s="152">
        <v>37.5</v>
      </c>
      <c r="P38" s="139">
        <v>106</v>
      </c>
      <c r="Q38" s="60">
        <f t="shared" si="5"/>
        <v>73</v>
      </c>
      <c r="R38" s="99">
        <v>33</v>
      </c>
      <c r="S38" s="163">
        <v>601</v>
      </c>
      <c r="T38" s="139">
        <v>109</v>
      </c>
      <c r="U38" s="60">
        <f t="shared" si="6"/>
        <v>76</v>
      </c>
      <c r="V38" s="99">
        <v>33</v>
      </c>
      <c r="W38" s="164">
        <v>36.5</v>
      </c>
      <c r="X38" s="69"/>
      <c r="Y38" s="69"/>
      <c r="Z38" s="103" t="s">
        <v>158</v>
      </c>
      <c r="AA38" s="151">
        <v>33</v>
      </c>
      <c r="AB38" s="70"/>
      <c r="AC38" s="71"/>
      <c r="AD38" s="72"/>
      <c r="AE38" s="73"/>
      <c r="AF38" s="74"/>
      <c r="AG38" s="151">
        <v>33</v>
      </c>
      <c r="AH38" s="70"/>
      <c r="AI38" s="71"/>
      <c r="AJ38" s="72"/>
      <c r="AK38" s="71"/>
      <c r="AL38" s="76"/>
      <c r="AM38" s="71"/>
      <c r="AN38" s="72"/>
      <c r="AO38" s="71"/>
      <c r="AP38" s="69"/>
      <c r="AQ38" s="69"/>
      <c r="AR38" s="77"/>
      <c r="AS38" s="97" t="s">
        <v>158</v>
      </c>
      <c r="AT38" s="151">
        <v>34</v>
      </c>
      <c r="AU38" s="79"/>
      <c r="AV38" s="82"/>
      <c r="AW38" s="82"/>
      <c r="AX38" s="79"/>
      <c r="AY38" s="161">
        <v>110</v>
      </c>
      <c r="AZ38" s="82">
        <f t="shared" si="12"/>
        <v>76</v>
      </c>
      <c r="BA38" s="160">
        <v>35</v>
      </c>
      <c r="BB38" s="7">
        <v>56</v>
      </c>
      <c r="BC38" s="151">
        <v>34</v>
      </c>
      <c r="BD38" s="7"/>
      <c r="BE38" s="82"/>
      <c r="BF38" s="160"/>
      <c r="BG38" s="7"/>
      <c r="BH38" s="161"/>
      <c r="BI38" s="82"/>
      <c r="BJ38" s="82"/>
      <c r="BK38" s="165"/>
      <c r="BL38" s="81">
        <v>110</v>
      </c>
      <c r="BM38" s="82">
        <f t="shared" si="31"/>
        <v>76</v>
      </c>
      <c r="BN38" s="82">
        <v>36</v>
      </c>
      <c r="BO38" s="133">
        <v>35</v>
      </c>
      <c r="BP38" s="69"/>
      <c r="BR38" s="97" t="s">
        <v>158</v>
      </c>
      <c r="BS38" s="151">
        <v>34</v>
      </c>
      <c r="BT38" s="7">
        <v>111</v>
      </c>
      <c r="BU38" s="82">
        <f t="shared" si="14"/>
        <v>77</v>
      </c>
      <c r="BV38" s="160">
        <v>31</v>
      </c>
      <c r="BW38" s="166">
        <v>36</v>
      </c>
      <c r="BX38" s="161">
        <v>107</v>
      </c>
      <c r="BY38" s="82">
        <f t="shared" si="15"/>
        <v>73</v>
      </c>
      <c r="BZ38" s="85">
        <v>35</v>
      </c>
      <c r="CA38" s="123">
        <v>0</v>
      </c>
      <c r="CB38" s="151">
        <v>35</v>
      </c>
      <c r="CC38" s="7">
        <v>108</v>
      </c>
      <c r="CD38" s="82">
        <f t="shared" si="20"/>
        <v>73</v>
      </c>
      <c r="CE38" s="82">
        <v>34</v>
      </c>
      <c r="CF38" s="7">
        <v>56.5</v>
      </c>
      <c r="CG38" s="161"/>
      <c r="CH38" s="82"/>
      <c r="CI38" s="160"/>
      <c r="CJ38" s="9"/>
      <c r="CK38" s="167"/>
      <c r="CL38" s="167"/>
      <c r="CN38" s="103" t="s">
        <v>158</v>
      </c>
      <c r="CO38" s="151">
        <v>36</v>
      </c>
      <c r="CP38" s="105">
        <v>105</v>
      </c>
      <c r="CQ38" s="79">
        <f t="shared" si="32"/>
        <v>69</v>
      </c>
      <c r="CR38" s="138">
        <v>28</v>
      </c>
      <c r="CS38" s="79">
        <v>41</v>
      </c>
      <c r="CT38" s="90">
        <v>110</v>
      </c>
      <c r="CU38" s="79">
        <f t="shared" si="16"/>
        <v>74</v>
      </c>
      <c r="CV38" s="89">
        <v>31</v>
      </c>
      <c r="CW38" s="79">
        <v>30</v>
      </c>
      <c r="CX38" s="151">
        <v>36</v>
      </c>
      <c r="CY38" s="79">
        <v>110</v>
      </c>
      <c r="CZ38" s="82">
        <f t="shared" si="17"/>
        <v>74</v>
      </c>
      <c r="DA38" s="82">
        <v>35</v>
      </c>
      <c r="DB38" s="79">
        <v>62</v>
      </c>
      <c r="DC38" s="81"/>
      <c r="DD38" s="82"/>
      <c r="DE38" s="82"/>
      <c r="DF38" s="106"/>
      <c r="DG38" s="56"/>
      <c r="DH38" s="56"/>
      <c r="DI38" s="124"/>
      <c r="DJ38" s="108" t="s">
        <v>158</v>
      </c>
      <c r="DK38" s="93">
        <f t="shared" si="30"/>
        <v>13</v>
      </c>
      <c r="DL38" s="94">
        <f>SUM(T38,BH38,BT38,BX38,CC38,C38,G38,L38,P38,AB38,AH38,AL38,CP38,AY38,BD38,CG38,CT38,CY38,AU38,BL38)/DK38</f>
        <v>108.53846153846153</v>
      </c>
      <c r="DM38" s="94">
        <f>SUM(U38,D38,H38,M38,Q38,AC38,AI38,AM38,CQ38,AZ38,BE38,CH38,,BI38,BU38,BY38,CD38,CU38,CZ38,AV38,BM38)/(DK38)</f>
        <v>74.538461538461533</v>
      </c>
      <c r="DN38" s="95" t="s">
        <v>61</v>
      </c>
      <c r="DO38" s="141" t="s">
        <v>159</v>
      </c>
      <c r="DP38" s="147"/>
      <c r="DQ38" s="56"/>
      <c r="DR38" s="56"/>
      <c r="DS38" s="147"/>
      <c r="DU38" s="56"/>
    </row>
    <row r="39" spans="1:125" x14ac:dyDescent="0.25">
      <c r="A39" s="168" t="s">
        <v>160</v>
      </c>
      <c r="B39" s="58">
        <v>16</v>
      </c>
      <c r="C39" s="152">
        <v>88</v>
      </c>
      <c r="D39" s="60">
        <f t="shared" si="3"/>
        <v>72</v>
      </c>
      <c r="E39" s="99">
        <v>34</v>
      </c>
      <c r="F39" s="71">
        <v>54</v>
      </c>
      <c r="G39" s="98">
        <v>94</v>
      </c>
      <c r="H39" s="60">
        <f t="shared" si="4"/>
        <v>78</v>
      </c>
      <c r="I39" s="99">
        <v>32</v>
      </c>
      <c r="J39" s="152">
        <v>46</v>
      </c>
      <c r="K39" s="58">
        <v>16</v>
      </c>
      <c r="L39" s="152"/>
      <c r="M39" s="99"/>
      <c r="N39" s="60"/>
      <c r="O39" s="152"/>
      <c r="P39" s="139"/>
      <c r="Q39" s="60"/>
      <c r="R39" s="60"/>
      <c r="S39" s="140"/>
      <c r="T39" s="139"/>
      <c r="U39" s="60"/>
      <c r="V39" s="60"/>
      <c r="W39" s="102"/>
      <c r="X39" s="69"/>
      <c r="Y39" s="69"/>
      <c r="Z39" s="168" t="s">
        <v>160</v>
      </c>
      <c r="AA39" s="58">
        <v>16</v>
      </c>
      <c r="AB39" s="70"/>
      <c r="AC39" s="71"/>
      <c r="AD39" s="72"/>
      <c r="AE39" s="73"/>
      <c r="AF39" s="74"/>
      <c r="AG39" s="58">
        <v>16</v>
      </c>
      <c r="AH39" s="70"/>
      <c r="AI39" s="71"/>
      <c r="AJ39" s="72"/>
      <c r="AK39" s="71"/>
      <c r="AL39" s="76"/>
      <c r="AM39" s="71"/>
      <c r="AN39" s="72"/>
      <c r="AO39" s="71"/>
      <c r="AP39" s="69"/>
      <c r="AQ39" s="69"/>
      <c r="AR39" s="77"/>
      <c r="AS39" s="168" t="s">
        <v>160</v>
      </c>
      <c r="AT39" s="58">
        <v>16</v>
      </c>
      <c r="AU39" s="79"/>
      <c r="AV39" s="82"/>
      <c r="AW39" s="82"/>
      <c r="AX39" s="79"/>
      <c r="AY39" s="161"/>
      <c r="AZ39" s="82"/>
      <c r="BA39" s="160"/>
      <c r="BB39" s="7"/>
      <c r="BC39" s="58">
        <v>16</v>
      </c>
      <c r="BD39" s="7"/>
      <c r="BE39" s="82"/>
      <c r="BF39" s="160"/>
      <c r="BG39" s="7"/>
      <c r="BH39" s="161"/>
      <c r="BI39" s="82"/>
      <c r="BJ39" s="82"/>
      <c r="BK39" s="165"/>
      <c r="BL39" s="161"/>
      <c r="BM39" s="82"/>
      <c r="BN39" s="82"/>
      <c r="BO39" s="165"/>
      <c r="BP39" s="69"/>
      <c r="BR39" s="168" t="s">
        <v>160</v>
      </c>
      <c r="BS39" s="58">
        <v>16</v>
      </c>
      <c r="BT39" s="7"/>
      <c r="BU39" s="82"/>
      <c r="BV39" s="160"/>
      <c r="BW39" s="166"/>
      <c r="BX39" s="161"/>
      <c r="BY39" s="82"/>
      <c r="BZ39" s="85"/>
      <c r="CA39" s="85"/>
      <c r="CB39" s="58">
        <v>16</v>
      </c>
      <c r="CC39" s="79"/>
      <c r="CD39" s="82"/>
      <c r="CE39" s="82"/>
      <c r="CF39" s="79"/>
      <c r="CG39" s="81"/>
      <c r="CH39" s="82"/>
      <c r="CI39" s="82"/>
      <c r="CJ39" s="87"/>
      <c r="CK39" s="167"/>
      <c r="CL39" s="167"/>
      <c r="CN39" s="168" t="s">
        <v>160</v>
      </c>
      <c r="CO39" s="58">
        <v>16</v>
      </c>
      <c r="CP39" s="105"/>
      <c r="CQ39" s="79"/>
      <c r="CR39" s="89"/>
      <c r="CS39" s="117"/>
      <c r="CT39" s="90">
        <v>97</v>
      </c>
      <c r="CU39" s="79">
        <f t="shared" si="16"/>
        <v>81</v>
      </c>
      <c r="CV39" s="89">
        <v>37</v>
      </c>
      <c r="CW39" s="79">
        <v>35</v>
      </c>
      <c r="CX39" s="58">
        <v>16</v>
      </c>
      <c r="CY39" s="79"/>
      <c r="CZ39" s="82"/>
      <c r="DA39" s="82"/>
      <c r="DB39" s="79"/>
      <c r="DC39" s="81"/>
      <c r="DD39" s="82"/>
      <c r="DE39" s="82"/>
      <c r="DF39" s="106"/>
      <c r="DG39" s="56"/>
      <c r="DH39" s="56"/>
      <c r="DI39" s="124"/>
      <c r="DJ39" s="169" t="s">
        <v>160</v>
      </c>
      <c r="DK39" s="93">
        <f t="shared" si="30"/>
        <v>3</v>
      </c>
      <c r="DL39" s="94">
        <f>SUM(T39,BH39,BT39,BX39,CC39,C39,G39,L39,P39,AB39,AH39,AL39,CP39,AY39,BD39,CG39,CT39,CY39,AU39,BL39)/DK39</f>
        <v>93</v>
      </c>
      <c r="DM39" s="94">
        <f>SUM(U39,D39,H39,M39,Q39,AC39,AI39,AM39,CQ39,AZ39,BE39,CH39,,BI39,BU39,BY39,CD39,CU39,CZ39,AV39,BM39)/(DK39)</f>
        <v>77</v>
      </c>
      <c r="DN39" s="95"/>
      <c r="DO39" s="141"/>
      <c r="DP39" s="147"/>
      <c r="DQ39" s="56"/>
      <c r="DR39" s="56"/>
      <c r="DU39" s="56"/>
    </row>
    <row r="40" spans="1:125" x14ac:dyDescent="0.25">
      <c r="A40" s="103" t="s">
        <v>161</v>
      </c>
      <c r="B40" s="58">
        <v>15</v>
      </c>
      <c r="C40" s="152">
        <v>84</v>
      </c>
      <c r="D40" s="60">
        <f t="shared" si="3"/>
        <v>69</v>
      </c>
      <c r="E40" s="128">
        <v>28</v>
      </c>
      <c r="F40" s="71">
        <v>56</v>
      </c>
      <c r="G40" s="98"/>
      <c r="H40" s="60"/>
      <c r="I40" s="128"/>
      <c r="J40" s="152"/>
      <c r="K40" s="58">
        <v>15</v>
      </c>
      <c r="L40" s="152"/>
      <c r="M40" s="99"/>
      <c r="N40" s="99"/>
      <c r="O40" s="152"/>
      <c r="P40" s="139">
        <v>94</v>
      </c>
      <c r="Q40" s="60">
        <f t="shared" si="5"/>
        <v>79</v>
      </c>
      <c r="R40" s="128">
        <v>29</v>
      </c>
      <c r="S40" s="154">
        <v>49</v>
      </c>
      <c r="T40" s="139"/>
      <c r="U40" s="60"/>
      <c r="V40" s="99"/>
      <c r="W40" s="155"/>
      <c r="X40" s="69"/>
      <c r="Y40" s="69"/>
      <c r="Z40" s="103" t="s">
        <v>161</v>
      </c>
      <c r="AA40" s="58">
        <v>15</v>
      </c>
      <c r="AB40" s="70"/>
      <c r="AC40" s="71"/>
      <c r="AD40" s="72"/>
      <c r="AE40" s="73"/>
      <c r="AF40" s="74"/>
      <c r="AG40" s="58">
        <v>16</v>
      </c>
      <c r="AH40" s="70"/>
      <c r="AI40" s="71"/>
      <c r="AJ40" s="122"/>
      <c r="AK40" s="71"/>
      <c r="AL40" s="76"/>
      <c r="AM40" s="71"/>
      <c r="AN40" s="72"/>
      <c r="AO40" s="71"/>
      <c r="AP40" s="69"/>
      <c r="AQ40" s="69"/>
      <c r="AR40" s="77"/>
      <c r="AS40" s="103" t="s">
        <v>161</v>
      </c>
      <c r="AT40" s="58">
        <v>16</v>
      </c>
      <c r="AU40" s="79"/>
      <c r="AV40" s="82"/>
      <c r="AW40" s="82"/>
      <c r="AX40" s="79"/>
      <c r="AY40" s="161"/>
      <c r="AZ40" s="82"/>
      <c r="BA40" s="160"/>
      <c r="BB40" s="7"/>
      <c r="BC40" s="58">
        <v>15</v>
      </c>
      <c r="BD40" s="7"/>
      <c r="BE40" s="82"/>
      <c r="BF40" s="160"/>
      <c r="BG40" s="7"/>
      <c r="BH40" s="161"/>
      <c r="BI40" s="82"/>
      <c r="BJ40" s="170"/>
      <c r="BK40" s="165"/>
      <c r="BL40" s="161"/>
      <c r="BM40" s="82"/>
      <c r="BN40" s="170"/>
      <c r="BO40" s="165"/>
      <c r="BP40" s="69"/>
      <c r="BR40" s="103" t="s">
        <v>161</v>
      </c>
      <c r="BS40" s="58">
        <v>15</v>
      </c>
      <c r="BT40" s="7"/>
      <c r="BU40" s="82"/>
      <c r="BV40" s="160"/>
      <c r="BW40" s="166"/>
      <c r="BX40" s="161"/>
      <c r="BY40" s="82"/>
      <c r="BZ40" s="85"/>
      <c r="CA40" s="86"/>
      <c r="CB40" s="58">
        <v>16</v>
      </c>
      <c r="CC40" s="79"/>
      <c r="CD40" s="82"/>
      <c r="CE40" s="82"/>
      <c r="CF40" s="79"/>
      <c r="CG40" s="81"/>
      <c r="CH40" s="82"/>
      <c r="CI40" s="82"/>
      <c r="CJ40" s="87"/>
      <c r="CK40" s="167"/>
      <c r="CL40" s="167"/>
      <c r="CN40" s="103" t="s">
        <v>161</v>
      </c>
      <c r="CO40" s="58">
        <v>15</v>
      </c>
      <c r="CP40" s="105"/>
      <c r="CQ40" s="79"/>
      <c r="CR40" s="138"/>
      <c r="CS40" s="79"/>
      <c r="CT40" s="90"/>
      <c r="CU40" s="79"/>
      <c r="CV40" s="138"/>
      <c r="CW40" s="117"/>
      <c r="CX40" s="58">
        <v>15</v>
      </c>
      <c r="CY40" s="79"/>
      <c r="CZ40" s="82"/>
      <c r="DA40" s="82"/>
      <c r="DB40" s="79"/>
      <c r="DC40" s="81"/>
      <c r="DD40" s="82"/>
      <c r="DE40" s="82"/>
      <c r="DF40" s="162"/>
      <c r="DG40" s="167"/>
      <c r="DH40" s="167"/>
      <c r="DI40" s="124"/>
      <c r="DJ40" s="108" t="s">
        <v>161</v>
      </c>
      <c r="DK40" s="93">
        <f t="shared" si="30"/>
        <v>2</v>
      </c>
      <c r="DL40" s="94">
        <f>SUM(T40,BH40,BT40,BX40,CC40,C40,G40,L40,P40,AB40,AH40,AL40,CP40,AY40,BD40,CG40,CT40,CY40,AU40,BL40)/DK40</f>
        <v>89</v>
      </c>
      <c r="DM40" s="94">
        <f>SUM(U40,D40,H40,M40,Q40,AC40,AI40,AM40,CQ40,AZ40,BE40,CH40,,BI40,BU40,BY40,CD40,CU40,CZ40,AV40,BM40)/(DK40)</f>
        <v>74</v>
      </c>
      <c r="DN40" s="95"/>
      <c r="DO40" s="141"/>
      <c r="DP40" s="147"/>
      <c r="DQ40" s="56"/>
      <c r="DR40" s="56"/>
      <c r="DU40" s="56"/>
    </row>
    <row r="41" spans="1:125" x14ac:dyDescent="0.25">
      <c r="A41" s="108" t="s">
        <v>162</v>
      </c>
      <c r="B41" s="171">
        <v>31</v>
      </c>
      <c r="C41" s="152"/>
      <c r="D41" s="60"/>
      <c r="E41" s="99"/>
      <c r="F41" s="152"/>
      <c r="G41" s="139"/>
      <c r="H41" s="99"/>
      <c r="I41" s="99"/>
      <c r="J41" s="152"/>
      <c r="K41" s="171">
        <v>31</v>
      </c>
      <c r="L41" s="139"/>
      <c r="M41" s="99"/>
      <c r="N41" s="99"/>
      <c r="O41" s="172"/>
      <c r="P41" s="139"/>
      <c r="Q41" s="99"/>
      <c r="R41" s="99"/>
      <c r="S41" s="164"/>
      <c r="T41" s="139"/>
      <c r="U41" s="99"/>
      <c r="V41" s="99"/>
      <c r="W41" s="164"/>
      <c r="X41" s="10"/>
      <c r="Y41" s="10"/>
      <c r="Z41" s="108" t="s">
        <v>162</v>
      </c>
      <c r="AA41" s="171">
        <v>31</v>
      </c>
      <c r="AB41" s="173"/>
      <c r="AC41" s="71"/>
      <c r="AD41" s="174"/>
      <c r="AE41" s="152"/>
      <c r="AF41" s="134"/>
      <c r="AG41" s="171">
        <v>31</v>
      </c>
      <c r="AH41" s="173"/>
      <c r="AI41" s="152"/>
      <c r="AJ41" s="174"/>
      <c r="AK41" s="152"/>
      <c r="AL41" s="98"/>
      <c r="AM41" s="152"/>
      <c r="AN41" s="174"/>
      <c r="AO41" s="152"/>
      <c r="AP41" s="10"/>
      <c r="AQ41" s="10"/>
      <c r="AR41" s="77"/>
      <c r="AS41" s="108" t="s">
        <v>162</v>
      </c>
      <c r="AT41" s="171">
        <v>31</v>
      </c>
      <c r="AU41" s="161"/>
      <c r="AV41" s="160"/>
      <c r="AW41" s="160"/>
      <c r="AX41" s="7"/>
      <c r="AY41" s="161"/>
      <c r="AZ41" s="160"/>
      <c r="BA41" s="160"/>
      <c r="BB41" s="7"/>
      <c r="BC41" s="171">
        <v>31</v>
      </c>
      <c r="BD41" s="161"/>
      <c r="BE41" s="82"/>
      <c r="BF41" s="160"/>
      <c r="BG41" s="7"/>
      <c r="BH41" s="161"/>
      <c r="BI41" s="160"/>
      <c r="BJ41" s="160"/>
      <c r="BK41" s="9"/>
      <c r="BL41" s="161"/>
      <c r="BM41" s="160"/>
      <c r="BN41" s="160"/>
      <c r="BO41" s="9"/>
      <c r="BP41" s="10"/>
      <c r="BR41" s="108" t="s">
        <v>162</v>
      </c>
      <c r="BS41" s="171">
        <v>31</v>
      </c>
      <c r="BT41" s="161"/>
      <c r="BU41" s="160"/>
      <c r="BV41" s="160"/>
      <c r="BW41" s="166"/>
      <c r="BX41" s="161"/>
      <c r="BY41" s="82"/>
      <c r="BZ41" s="166"/>
      <c r="CA41" s="175"/>
      <c r="CB41" s="171">
        <v>31</v>
      </c>
      <c r="CC41" s="161"/>
      <c r="CD41" s="82"/>
      <c r="CE41" s="160"/>
      <c r="CF41" s="7"/>
      <c r="CG41" s="161"/>
      <c r="CH41" s="82"/>
      <c r="CI41" s="160"/>
      <c r="CJ41" s="9"/>
      <c r="CK41" s="10"/>
      <c r="CL41" s="10"/>
      <c r="CN41" s="108" t="s">
        <v>162</v>
      </c>
      <c r="CO41" s="171">
        <v>31</v>
      </c>
      <c r="CP41" s="176"/>
      <c r="CQ41" s="79"/>
      <c r="CR41" s="157"/>
      <c r="CS41" s="7"/>
      <c r="CT41" s="159"/>
      <c r="CU41" s="79"/>
      <c r="CV41" s="157"/>
      <c r="CW41" s="7"/>
      <c r="CX41" s="171">
        <v>31</v>
      </c>
      <c r="CY41" s="177"/>
      <c r="CZ41" s="170"/>
      <c r="DA41" s="170"/>
      <c r="DB41" s="178"/>
      <c r="DC41" s="161"/>
      <c r="DD41" s="160"/>
      <c r="DE41" s="160"/>
      <c r="DF41" s="179"/>
      <c r="DG41" s="10">
        <f>CP45+CT45+CY45+DC45</f>
        <v>71</v>
      </c>
      <c r="DH41" s="180"/>
      <c r="DI41" s="124"/>
      <c r="DJ41" s="108" t="s">
        <v>162</v>
      </c>
      <c r="DK41" s="93">
        <f t="shared" si="30"/>
        <v>0</v>
      </c>
      <c r="DL41" s="94">
        <v>0</v>
      </c>
      <c r="DM41" s="94">
        <v>0</v>
      </c>
      <c r="DN41" s="95"/>
      <c r="DO41" s="141"/>
      <c r="DP41" s="147"/>
      <c r="DQ41" s="56"/>
      <c r="DR41" s="56"/>
      <c r="DU41" s="56"/>
    </row>
    <row r="42" spans="1:125" ht="16.5" thickBot="1" x14ac:dyDescent="0.3">
      <c r="A42" s="103" t="s">
        <v>163</v>
      </c>
      <c r="B42" s="171"/>
      <c r="C42" s="152"/>
      <c r="D42" s="181"/>
      <c r="E42" s="99"/>
      <c r="F42" s="152"/>
      <c r="G42" s="139"/>
      <c r="H42" s="99"/>
      <c r="I42" s="99"/>
      <c r="J42" s="152"/>
      <c r="K42" s="177"/>
      <c r="L42" s="139"/>
      <c r="M42" s="99"/>
      <c r="N42" s="99"/>
      <c r="O42" s="172" t="s">
        <v>164</v>
      </c>
      <c r="P42" s="139">
        <v>128</v>
      </c>
      <c r="Q42" s="99">
        <v>0</v>
      </c>
      <c r="R42" s="99">
        <v>0</v>
      </c>
      <c r="S42" s="164">
        <v>0</v>
      </c>
      <c r="T42" s="139">
        <v>127</v>
      </c>
      <c r="U42" s="99">
        <v>0</v>
      </c>
      <c r="V42" s="99">
        <v>0</v>
      </c>
      <c r="W42" s="164">
        <v>0</v>
      </c>
      <c r="X42" s="10" t="s">
        <v>165</v>
      </c>
      <c r="Y42" s="10"/>
      <c r="Z42" s="103" t="s">
        <v>163</v>
      </c>
      <c r="AA42" s="171"/>
      <c r="AB42" s="173"/>
      <c r="AC42" s="152"/>
      <c r="AD42" s="174"/>
      <c r="AE42" s="152"/>
      <c r="AF42" s="134"/>
      <c r="AG42" s="171"/>
      <c r="AH42" s="173">
        <v>79</v>
      </c>
      <c r="AI42" s="182" t="s">
        <v>166</v>
      </c>
      <c r="AJ42" s="174"/>
      <c r="AK42" s="152"/>
      <c r="AL42" s="98"/>
      <c r="AM42" s="152"/>
      <c r="AN42" s="174"/>
      <c r="AO42" s="152"/>
      <c r="AP42" s="183" t="s">
        <v>167</v>
      </c>
      <c r="AQ42" s="10"/>
      <c r="AR42" s="77"/>
      <c r="AS42" s="184" t="s">
        <v>168</v>
      </c>
      <c r="AT42" s="185"/>
      <c r="AU42" s="7">
        <v>84</v>
      </c>
      <c r="AV42" s="160"/>
      <c r="AW42" s="160">
        <v>31</v>
      </c>
      <c r="AX42" s="7">
        <v>19</v>
      </c>
      <c r="AY42" s="161">
        <v>84</v>
      </c>
      <c r="AZ42" s="160"/>
      <c r="BA42" s="160">
        <v>35</v>
      </c>
      <c r="BB42" s="7">
        <v>42</v>
      </c>
      <c r="BC42" s="171"/>
      <c r="BD42" s="161">
        <v>87</v>
      </c>
      <c r="BE42" s="160">
        <v>15</v>
      </c>
      <c r="BF42" s="160">
        <v>32</v>
      </c>
      <c r="BG42" s="7">
        <v>37</v>
      </c>
      <c r="BH42" s="161"/>
      <c r="BI42" s="160"/>
      <c r="BJ42" s="160"/>
      <c r="BK42" s="9"/>
      <c r="BL42" s="161"/>
      <c r="BM42" s="160"/>
      <c r="BN42" s="160"/>
      <c r="BO42" s="9"/>
      <c r="BP42" s="10" t="s">
        <v>165</v>
      </c>
      <c r="BR42" s="103"/>
      <c r="BS42" s="186" t="s">
        <v>169</v>
      </c>
      <c r="BT42" s="161">
        <v>102</v>
      </c>
      <c r="BU42" s="170" t="s">
        <v>170</v>
      </c>
      <c r="BV42" s="160">
        <v>35</v>
      </c>
      <c r="BW42" s="175" t="s">
        <v>170</v>
      </c>
      <c r="BX42" s="161">
        <v>92</v>
      </c>
      <c r="BY42" s="160"/>
      <c r="BZ42" s="166" t="s">
        <v>171</v>
      </c>
      <c r="CA42" s="175"/>
      <c r="CB42" s="171"/>
      <c r="CC42" s="161">
        <v>97</v>
      </c>
      <c r="CD42" s="160"/>
      <c r="CE42" s="166" t="s">
        <v>171</v>
      </c>
      <c r="CF42" s="7"/>
      <c r="CG42" s="161"/>
      <c r="CH42" s="160"/>
      <c r="CI42" s="160"/>
      <c r="CJ42" s="9"/>
      <c r="CK42" s="183"/>
      <c r="CL42" s="10"/>
      <c r="CN42" s="103" t="s">
        <v>163</v>
      </c>
      <c r="CO42" s="171"/>
      <c r="CP42" s="187"/>
      <c r="CQ42" s="188"/>
      <c r="CR42" s="189"/>
      <c r="CS42" s="188"/>
      <c r="CT42" s="190"/>
      <c r="CU42" s="188"/>
      <c r="CV42" s="189"/>
      <c r="CW42" s="188"/>
      <c r="CX42" s="191"/>
      <c r="CY42" s="192"/>
      <c r="CZ42" s="193"/>
      <c r="DA42" s="193"/>
      <c r="DB42" s="194"/>
      <c r="DC42" s="195"/>
      <c r="DD42" s="196"/>
      <c r="DE42" s="196"/>
      <c r="DF42" s="197"/>
      <c r="DG42" s="183" t="s">
        <v>167</v>
      </c>
      <c r="DH42" s="180"/>
      <c r="DI42" s="124"/>
      <c r="DJ42"/>
      <c r="DL42"/>
      <c r="DM42"/>
      <c r="DO42" s="141"/>
      <c r="DU42" s="56"/>
    </row>
    <row r="43" spans="1:125" ht="16.5" thickTop="1" x14ac:dyDescent="0.25">
      <c r="A43" s="78"/>
      <c r="B43" s="178"/>
      <c r="C43" s="71"/>
      <c r="D43" s="75"/>
      <c r="E43" s="71"/>
      <c r="F43" s="71"/>
      <c r="G43" s="100"/>
      <c r="H43" s="71"/>
      <c r="I43" s="71"/>
      <c r="J43" s="71"/>
      <c r="K43" s="178"/>
      <c r="L43" s="100"/>
      <c r="M43" s="71"/>
      <c r="N43" s="71"/>
      <c r="O43" s="198"/>
      <c r="P43" s="100"/>
      <c r="Q43" s="71"/>
      <c r="R43" s="71"/>
      <c r="S43" s="102"/>
      <c r="T43" s="100"/>
      <c r="U43" s="71"/>
      <c r="V43" s="71"/>
      <c r="W43" s="102"/>
      <c r="X43" s="10"/>
      <c r="Y43" s="10"/>
      <c r="Z43" s="78"/>
      <c r="AA43" s="178"/>
      <c r="AB43" s="71"/>
      <c r="AC43" s="71"/>
      <c r="AD43" s="71"/>
      <c r="AE43" s="71"/>
      <c r="AF43" s="134"/>
      <c r="AG43" s="178"/>
      <c r="AH43" s="71"/>
      <c r="AI43" s="75"/>
      <c r="AJ43" s="71"/>
      <c r="AK43" s="71"/>
      <c r="AL43" s="100"/>
      <c r="AM43" s="71"/>
      <c r="AN43" s="71"/>
      <c r="AO43" s="71"/>
      <c r="AP43" s="183"/>
      <c r="AQ43" s="10"/>
      <c r="AR43" s="77"/>
      <c r="AS43" s="199"/>
      <c r="AT43" s="200"/>
      <c r="AU43" s="79"/>
      <c r="AV43" s="79"/>
      <c r="AW43" s="79"/>
      <c r="AX43" s="79"/>
      <c r="AY43" s="81"/>
      <c r="AZ43" s="79"/>
      <c r="BA43" s="79"/>
      <c r="BB43" s="79"/>
      <c r="BC43" s="186" t="s">
        <v>172</v>
      </c>
      <c r="BD43" s="81">
        <v>83</v>
      </c>
      <c r="BE43" s="160">
        <v>15</v>
      </c>
      <c r="BF43" s="160">
        <v>32</v>
      </c>
      <c r="BG43" s="79">
        <v>34</v>
      </c>
      <c r="BH43" s="81"/>
      <c r="BI43" s="160"/>
      <c r="BJ43" s="160"/>
      <c r="BK43" s="87"/>
      <c r="BL43" s="81"/>
      <c r="BM43" s="160"/>
      <c r="BN43" s="160"/>
      <c r="BO43" s="87"/>
      <c r="BP43" s="10"/>
      <c r="BR43" s="78"/>
      <c r="BS43" s="186" t="s">
        <v>173</v>
      </c>
      <c r="BT43" s="81">
        <v>87</v>
      </c>
      <c r="BU43" s="170" t="s">
        <v>170</v>
      </c>
      <c r="BV43" s="79">
        <v>34</v>
      </c>
      <c r="BW43" s="175" t="s">
        <v>170</v>
      </c>
      <c r="BX43" s="81"/>
      <c r="BY43" s="79"/>
      <c r="BZ43" s="79"/>
      <c r="CA43" s="136"/>
      <c r="CB43" s="178"/>
      <c r="CC43" s="161">
        <v>82</v>
      </c>
      <c r="CD43" s="160"/>
      <c r="CE43" s="166" t="s">
        <v>174</v>
      </c>
      <c r="CF43" s="7"/>
      <c r="CG43" s="81"/>
      <c r="CH43" s="79"/>
      <c r="CI43" s="79"/>
      <c r="CJ43" s="87"/>
      <c r="CK43" s="183"/>
      <c r="CL43" s="10"/>
      <c r="CN43" s="78"/>
      <c r="CO43" s="136"/>
      <c r="CP43" s="201"/>
      <c r="CQ43" s="183"/>
      <c r="CR43" s="10"/>
      <c r="CS43" s="10"/>
      <c r="CT43" s="201"/>
      <c r="CU43" s="10"/>
      <c r="CV43" s="10"/>
      <c r="CW43" s="10"/>
      <c r="CX43" s="202"/>
      <c r="CY43" s="203"/>
      <c r="CZ43" s="202"/>
      <c r="DA43" s="202"/>
      <c r="DB43" s="202"/>
      <c r="DC43" s="201"/>
      <c r="DD43" s="10"/>
      <c r="DE43" s="10"/>
      <c r="DF43" s="204"/>
      <c r="DG43" s="205">
        <f>DG41*3</f>
        <v>213</v>
      </c>
      <c r="DH43" s="180"/>
      <c r="DI43" s="124"/>
      <c r="DJ43" s="206" t="s">
        <v>175</v>
      </c>
      <c r="DL43"/>
      <c r="DM43"/>
      <c r="DN43" s="56" t="s">
        <v>61</v>
      </c>
      <c r="DO43" s="141"/>
    </row>
    <row r="44" spans="1:125" x14ac:dyDescent="0.25">
      <c r="A44" s="78"/>
      <c r="B44" s="178"/>
      <c r="C44" s="71"/>
      <c r="D44" s="75"/>
      <c r="E44" s="71"/>
      <c r="F44" s="71"/>
      <c r="G44" s="100"/>
      <c r="H44" s="71"/>
      <c r="I44" s="71"/>
      <c r="J44" s="71"/>
      <c r="K44" s="178"/>
      <c r="L44" s="100"/>
      <c r="M44" s="71"/>
      <c r="N44" s="71"/>
      <c r="O44" s="198"/>
      <c r="P44" s="100"/>
      <c r="Q44" s="71"/>
      <c r="R44" s="71"/>
      <c r="S44" s="102"/>
      <c r="T44" s="100"/>
      <c r="U44" s="71"/>
      <c r="V44" s="71"/>
      <c r="W44" s="102"/>
      <c r="X44" s="10"/>
      <c r="Y44" s="10"/>
      <c r="Z44" s="78"/>
      <c r="AA44" s="178"/>
      <c r="AB44" s="71"/>
      <c r="AC44" s="71"/>
      <c r="AD44" s="71"/>
      <c r="AE44" s="71"/>
      <c r="AF44" s="134"/>
      <c r="AG44" s="178"/>
      <c r="AH44" s="71"/>
      <c r="AI44" s="75"/>
      <c r="AJ44" s="71"/>
      <c r="AK44" s="71"/>
      <c r="AL44" s="100"/>
      <c r="AM44" s="71"/>
      <c r="AN44" s="71"/>
      <c r="AO44" s="71"/>
      <c r="AP44" s="183"/>
      <c r="AQ44" s="10"/>
      <c r="AR44" s="77"/>
      <c r="AS44" s="199"/>
      <c r="AT44" s="200"/>
      <c r="AU44" s="79"/>
      <c r="AV44" s="79"/>
      <c r="AW44" s="79"/>
      <c r="AX44" s="79"/>
      <c r="AY44" s="81"/>
      <c r="AZ44" s="79"/>
      <c r="BA44" s="79"/>
      <c r="BB44" s="79"/>
      <c r="BC44" s="186" t="s">
        <v>176</v>
      </c>
      <c r="BD44" s="81">
        <v>106</v>
      </c>
      <c r="BE44" s="160">
        <v>33</v>
      </c>
      <c r="BF44" s="160">
        <v>37</v>
      </c>
      <c r="BG44" s="79">
        <v>44</v>
      </c>
      <c r="BH44" s="81">
        <v>124</v>
      </c>
      <c r="BI44" s="160">
        <f>124-36</f>
        <v>88</v>
      </c>
      <c r="BJ44" s="160">
        <v>40</v>
      </c>
      <c r="BK44" s="87">
        <v>48</v>
      </c>
      <c r="BL44" s="81"/>
      <c r="BM44" s="160"/>
      <c r="BN44" s="160"/>
      <c r="BO44" s="87"/>
      <c r="BP44" s="10"/>
      <c r="BR44" s="78"/>
      <c r="BS44" s="186" t="s">
        <v>177</v>
      </c>
      <c r="BT44" s="81">
        <v>100</v>
      </c>
      <c r="BU44" s="170" t="s">
        <v>170</v>
      </c>
      <c r="BV44" s="79">
        <v>32</v>
      </c>
      <c r="BW44" s="175" t="s">
        <v>170</v>
      </c>
      <c r="BX44" s="81"/>
      <c r="BY44" s="79"/>
      <c r="BZ44" s="79"/>
      <c r="CA44" s="136"/>
      <c r="CB44" s="178"/>
      <c r="CC44" s="81"/>
      <c r="CD44" s="79"/>
      <c r="CE44" s="79"/>
      <c r="CF44" s="79"/>
      <c r="CG44" s="81"/>
      <c r="CH44" s="79"/>
      <c r="CI44" s="79"/>
      <c r="CJ44" s="87"/>
      <c r="CK44" s="183" t="s">
        <v>167</v>
      </c>
      <c r="CL44" s="10"/>
      <c r="CN44" s="78"/>
      <c r="CO44" s="136"/>
      <c r="CP44" s="201"/>
      <c r="CQ44" s="183"/>
      <c r="CR44" s="10"/>
      <c r="CS44" s="10"/>
      <c r="CT44" s="201"/>
      <c r="CU44" s="10"/>
      <c r="CV44" s="10"/>
      <c r="CW44" s="10"/>
      <c r="CX44" s="202"/>
      <c r="CY44" s="203"/>
      <c r="CZ44" s="202"/>
      <c r="DA44" s="202"/>
      <c r="DB44" s="202"/>
      <c r="DC44" s="201"/>
      <c r="DD44" s="10"/>
      <c r="DE44" s="10"/>
      <c r="DF44" s="204"/>
      <c r="DG44" s="183"/>
      <c r="DH44" s="180"/>
      <c r="DI44" s="124"/>
      <c r="DJ44"/>
      <c r="DL44"/>
      <c r="DM44"/>
      <c r="DO44" s="141"/>
    </row>
    <row r="45" spans="1:125" ht="16.5" thickBot="1" x14ac:dyDescent="0.3">
      <c r="A45" s="207" t="s">
        <v>178</v>
      </c>
      <c r="B45" s="208"/>
      <c r="C45" s="81">
        <f>COUNT(C3:C42)</f>
        <v>21</v>
      </c>
      <c r="D45" s="150" t="s">
        <v>179</v>
      </c>
      <c r="E45" s="209"/>
      <c r="F45" s="79"/>
      <c r="G45" s="81">
        <f>COUNT(G3:G42)</f>
        <v>23</v>
      </c>
      <c r="H45" s="150" t="s">
        <v>179</v>
      </c>
      <c r="I45" s="79"/>
      <c r="J45" s="210"/>
      <c r="K45" s="208"/>
      <c r="L45" s="81">
        <f>COUNT(L3:L42)</f>
        <v>18</v>
      </c>
      <c r="M45" s="150" t="s">
        <v>179</v>
      </c>
      <c r="N45" s="79"/>
      <c r="O45" s="79"/>
      <c r="P45" s="81">
        <f>COUNT(P3:P42)</f>
        <v>23</v>
      </c>
      <c r="Q45" s="150" t="s">
        <v>179</v>
      </c>
      <c r="R45" s="79"/>
      <c r="S45" s="211"/>
      <c r="T45" s="81">
        <f>COUNT(T3:T42)</f>
        <v>27</v>
      </c>
      <c r="U45" s="150" t="s">
        <v>179</v>
      </c>
      <c r="V45" s="79"/>
      <c r="W45" s="211"/>
      <c r="X45" s="212">
        <f>C45+G45+L45+P45+T45</f>
        <v>112</v>
      </c>
      <c r="Y45" s="10"/>
      <c r="Z45" s="207" t="s">
        <v>180</v>
      </c>
      <c r="AA45" s="208"/>
      <c r="AB45" s="81">
        <f>COUNT(AB3:AB42)</f>
        <v>22</v>
      </c>
      <c r="AC45" s="150" t="s">
        <v>179</v>
      </c>
      <c r="AD45" s="79"/>
      <c r="AE45" s="79"/>
      <c r="AF45" s="134"/>
      <c r="AG45" s="213"/>
      <c r="AH45" s="81">
        <f>COUNT(AH3:AH42)</f>
        <v>17</v>
      </c>
      <c r="AI45" s="150" t="s">
        <v>179</v>
      </c>
      <c r="AJ45" s="79"/>
      <c r="AK45" s="79"/>
      <c r="AL45" s="81">
        <f>COUNT(AL3:AL42)</f>
        <v>14</v>
      </c>
      <c r="AM45" s="150" t="s">
        <v>179</v>
      </c>
      <c r="AN45" s="79"/>
      <c r="AO45" s="214"/>
      <c r="AP45" s="212">
        <f>AB45+AH45+AL45</f>
        <v>53</v>
      </c>
      <c r="AQ45" s="205"/>
      <c r="AR45" s="77"/>
      <c r="AS45" s="207" t="s">
        <v>181</v>
      </c>
      <c r="AT45" s="215"/>
      <c r="AU45" s="81">
        <f>COUNT(AU3:AU42)</f>
        <v>19</v>
      </c>
      <c r="AV45" s="150" t="s">
        <v>179</v>
      </c>
      <c r="AW45" s="79"/>
      <c r="AX45" s="79"/>
      <c r="AY45" s="81">
        <f>COUNT(AY3:AY42)</f>
        <v>24</v>
      </c>
      <c r="AZ45" s="150" t="s">
        <v>179</v>
      </c>
      <c r="BA45" s="79"/>
      <c r="BB45" s="87"/>
      <c r="BC45" s="208"/>
      <c r="BD45" s="81">
        <f>COUNT(BD3:BD44)</f>
        <v>23</v>
      </c>
      <c r="BE45" s="150" t="s">
        <v>179</v>
      </c>
      <c r="BF45" s="79"/>
      <c r="BG45" s="79"/>
      <c r="BH45" s="81">
        <f>COUNT(BH3:BH44)</f>
        <v>10</v>
      </c>
      <c r="BI45" s="150" t="s">
        <v>179</v>
      </c>
      <c r="BJ45" s="79"/>
      <c r="BK45" s="211"/>
      <c r="BL45" s="81">
        <f>COUNT(BL3:BL44)</f>
        <v>25</v>
      </c>
      <c r="BM45" s="150" t="s">
        <v>179</v>
      </c>
      <c r="BN45" s="79"/>
      <c r="BO45" s="211"/>
      <c r="BP45" s="212">
        <f>AU45+AY45+BD45+BH45+BL45</f>
        <v>101</v>
      </c>
      <c r="BQ45" s="10"/>
      <c r="BR45" s="207" t="s">
        <v>182</v>
      </c>
      <c r="BS45" s="208"/>
      <c r="BT45" s="81">
        <f>COUNT(BT3:BT44)</f>
        <v>26</v>
      </c>
      <c r="BU45" s="150" t="s">
        <v>179</v>
      </c>
      <c r="BV45" s="79"/>
      <c r="BW45" s="79"/>
      <c r="BX45" s="81">
        <f>COUNT(BX3:BX44)</f>
        <v>26</v>
      </c>
      <c r="BY45" s="79"/>
      <c r="BZ45" s="79"/>
      <c r="CA45" s="150" t="s">
        <v>179</v>
      </c>
      <c r="CB45" s="208"/>
      <c r="CC45" s="81">
        <f>COUNT(CC3:CC44)</f>
        <v>22</v>
      </c>
      <c r="CD45" s="150" t="s">
        <v>179</v>
      </c>
      <c r="CE45" s="79"/>
      <c r="CF45" s="79"/>
      <c r="CG45" s="81">
        <f>COUNT(CG3:CG44)</f>
        <v>0</v>
      </c>
      <c r="CH45" s="150" t="s">
        <v>179</v>
      </c>
      <c r="CI45" s="79"/>
      <c r="CJ45" s="87"/>
      <c r="CK45" s="212">
        <f>BT45+BX45+CC45+CG45</f>
        <v>74</v>
      </c>
      <c r="CL45" s="205"/>
      <c r="CN45" s="207" t="s">
        <v>183</v>
      </c>
      <c r="CO45" s="215"/>
      <c r="CP45" s="81">
        <f>COUNT(CP3:CP44)</f>
        <v>23</v>
      </c>
      <c r="CQ45" s="150" t="s">
        <v>179</v>
      </c>
      <c r="CR45" s="79"/>
      <c r="CS45" s="150"/>
      <c r="CT45" s="81">
        <f>COUNT(CT3:CT44)</f>
        <v>22</v>
      </c>
      <c r="CU45" s="150" t="s">
        <v>179</v>
      </c>
      <c r="CV45" s="79"/>
      <c r="CW45" s="79"/>
      <c r="CX45" s="150"/>
      <c r="CY45" s="81">
        <f>COUNT(CY3:CY44)</f>
        <v>26</v>
      </c>
      <c r="CZ45" s="150" t="s">
        <v>179</v>
      </c>
      <c r="DA45" s="216"/>
      <c r="DB45" s="216"/>
      <c r="DC45" s="81">
        <f>COUNT(DC3:DC44)</f>
        <v>0</v>
      </c>
      <c r="DD45" s="150" t="s">
        <v>179</v>
      </c>
      <c r="DE45" s="150"/>
      <c r="DF45" s="217">
        <f>SUM(DF3:DF41)</f>
        <v>0</v>
      </c>
      <c r="DG45" s="218"/>
      <c r="DH45" s="205"/>
      <c r="DI45" s="124"/>
      <c r="DJ45" s="219"/>
      <c r="DK45" s="206"/>
      <c r="DL45" s="220"/>
      <c r="DM45" s="220"/>
      <c r="DO45" s="141"/>
    </row>
    <row r="46" spans="1:125" x14ac:dyDescent="0.25">
      <c r="A46" s="221" t="s">
        <v>184</v>
      </c>
      <c r="C46" s="81">
        <v>3</v>
      </c>
      <c r="D46" s="222" t="s">
        <v>185</v>
      </c>
      <c r="E46" s="183"/>
      <c r="F46" s="183"/>
      <c r="G46" s="81">
        <v>3</v>
      </c>
      <c r="H46" s="222" t="s">
        <v>185</v>
      </c>
      <c r="I46" s="183"/>
      <c r="J46" s="223"/>
      <c r="L46" s="81">
        <v>2</v>
      </c>
      <c r="M46" s="222" t="s">
        <v>185</v>
      </c>
      <c r="N46" s="183"/>
      <c r="O46" s="223"/>
      <c r="P46" s="81">
        <v>3</v>
      </c>
      <c r="Q46" s="222" t="s">
        <v>185</v>
      </c>
      <c r="R46" s="183"/>
      <c r="S46" s="223"/>
      <c r="T46" s="81">
        <v>3</v>
      </c>
      <c r="U46" s="222" t="s">
        <v>185</v>
      </c>
      <c r="V46" s="183"/>
      <c r="W46" s="223"/>
      <c r="X46" s="224">
        <f>X45*3</f>
        <v>336</v>
      </c>
      <c r="Y46" s="10"/>
      <c r="Z46" s="221" t="s">
        <v>184</v>
      </c>
      <c r="AB46" s="81">
        <v>3</v>
      </c>
      <c r="AC46" s="222" t="s">
        <v>185</v>
      </c>
      <c r="AD46" s="10"/>
      <c r="AE46" s="225"/>
      <c r="AF46" s="10"/>
      <c r="AG46" s="223"/>
      <c r="AH46" s="81">
        <v>2</v>
      </c>
      <c r="AI46" s="222" t="s">
        <v>185</v>
      </c>
      <c r="AJ46" s="223"/>
      <c r="AK46" s="223"/>
      <c r="AL46" s="81">
        <v>2</v>
      </c>
      <c r="AM46" s="222" t="s">
        <v>185</v>
      </c>
      <c r="AN46" s="225"/>
      <c r="AO46" s="223"/>
      <c r="AP46" s="224">
        <f>AP45*3</f>
        <v>159</v>
      </c>
      <c r="AQ46" s="223"/>
      <c r="AR46" s="10"/>
      <c r="AS46" s="221" t="s">
        <v>184</v>
      </c>
      <c r="AU46" s="81">
        <v>2</v>
      </c>
      <c r="AV46" s="222" t="s">
        <v>185</v>
      </c>
      <c r="AW46" s="10"/>
      <c r="AX46" s="225"/>
      <c r="AY46" s="81">
        <v>3</v>
      </c>
      <c r="AZ46" s="222" t="s">
        <v>185</v>
      </c>
      <c r="BA46" s="225"/>
      <c r="BB46" s="223"/>
      <c r="BD46" s="81">
        <v>3</v>
      </c>
      <c r="BE46" s="222" t="s">
        <v>185</v>
      </c>
      <c r="BF46" s="225"/>
      <c r="BG46" s="223"/>
      <c r="BH46" s="81">
        <v>1</v>
      </c>
      <c r="BI46" s="222" t="s">
        <v>185</v>
      </c>
      <c r="BJ46" s="225"/>
      <c r="BK46" s="223"/>
      <c r="BL46" s="81">
        <v>3</v>
      </c>
      <c r="BM46" s="222" t="s">
        <v>185</v>
      </c>
      <c r="BN46" s="225"/>
      <c r="BO46" s="223"/>
      <c r="BP46" s="224">
        <f>BP45*3</f>
        <v>303</v>
      </c>
      <c r="BQ46" s="13"/>
      <c r="BR46" s="221" t="s">
        <v>184</v>
      </c>
      <c r="BT46" s="81">
        <v>3</v>
      </c>
      <c r="BU46" s="222" t="s">
        <v>185</v>
      </c>
      <c r="BV46" s="10"/>
      <c r="BW46" s="225"/>
      <c r="BX46" s="81">
        <v>3</v>
      </c>
      <c r="BY46" s="222" t="s">
        <v>185</v>
      </c>
      <c r="BZ46" s="223"/>
      <c r="CA46" s="223"/>
      <c r="CC46" s="81">
        <v>3</v>
      </c>
      <c r="CD46" s="222" t="s">
        <v>185</v>
      </c>
      <c r="CE46" s="225"/>
      <c r="CF46" s="223"/>
      <c r="CG46" s="81">
        <v>0</v>
      </c>
      <c r="CH46" s="222" t="s">
        <v>185</v>
      </c>
      <c r="CI46" s="223"/>
      <c r="CJ46" s="226"/>
      <c r="CK46" s="224">
        <f>CK45*3</f>
        <v>222</v>
      </c>
      <c r="CL46" s="223"/>
      <c r="CM46" s="10"/>
      <c r="CN46" s="221" t="s">
        <v>184</v>
      </c>
      <c r="CP46" s="81">
        <v>3</v>
      </c>
      <c r="CQ46" s="222" t="s">
        <v>185</v>
      </c>
      <c r="CR46" s="10"/>
      <c r="CS46" s="225"/>
      <c r="CT46" s="81">
        <v>3</v>
      </c>
      <c r="CU46" s="222" t="s">
        <v>185</v>
      </c>
      <c r="CV46" s="225"/>
      <c r="CW46" s="223"/>
      <c r="CY46" s="81">
        <v>3</v>
      </c>
      <c r="CZ46" s="222" t="s">
        <v>185</v>
      </c>
      <c r="DA46" s="225"/>
      <c r="DB46" s="225"/>
      <c r="DC46" s="81">
        <v>3</v>
      </c>
      <c r="DD46" s="222" t="s">
        <v>185</v>
      </c>
      <c r="DE46" s="225"/>
      <c r="DF46" s="223"/>
      <c r="DG46" s="224"/>
      <c r="DH46" s="223"/>
      <c r="DI46" s="124"/>
      <c r="DJ46" s="228"/>
      <c r="DK46" s="228"/>
      <c r="DL46" s="229"/>
      <c r="DM46"/>
      <c r="DT46" s="29"/>
      <c r="DU46" s="29"/>
    </row>
    <row r="47" spans="1:125" x14ac:dyDescent="0.25">
      <c r="A47" s="26" t="s">
        <v>186</v>
      </c>
      <c r="C47" s="230">
        <f>C45*3</f>
        <v>63</v>
      </c>
      <c r="D47" s="225" t="s">
        <v>187</v>
      </c>
      <c r="E47" s="28"/>
      <c r="F47" s="28"/>
      <c r="G47" s="230">
        <f>G45*3</f>
        <v>69</v>
      </c>
      <c r="H47" s="225" t="s">
        <v>187</v>
      </c>
      <c r="I47" s="28"/>
      <c r="J47" s="28"/>
      <c r="L47" s="230">
        <f>L45*3</f>
        <v>54</v>
      </c>
      <c r="M47" s="225" t="s">
        <v>187</v>
      </c>
      <c r="N47" s="28"/>
      <c r="O47" s="223"/>
      <c r="P47" s="230">
        <f>P45*3</f>
        <v>69</v>
      </c>
      <c r="Q47" s="225" t="s">
        <v>187</v>
      </c>
      <c r="R47" s="231"/>
      <c r="S47" s="232"/>
      <c r="T47" s="230">
        <f>T45*3</f>
        <v>81</v>
      </c>
      <c r="U47" s="225" t="s">
        <v>187</v>
      </c>
      <c r="V47" s="231"/>
      <c r="W47" s="232"/>
      <c r="X47" s="233"/>
      <c r="Y47" s="10"/>
      <c r="Z47" s="26" t="s">
        <v>186</v>
      </c>
      <c r="AB47" s="230">
        <f>AB45*3</f>
        <v>66</v>
      </c>
      <c r="AC47" s="225" t="s">
        <v>187</v>
      </c>
      <c r="AD47" s="225"/>
      <c r="AE47" s="231"/>
      <c r="AF47" s="233"/>
      <c r="AG47" s="234"/>
      <c r="AH47" s="230">
        <f>AH45*3</f>
        <v>51</v>
      </c>
      <c r="AI47" s="225" t="s">
        <v>187</v>
      </c>
      <c r="AJ47" s="223"/>
      <c r="AK47" s="223"/>
      <c r="AL47" s="230">
        <f>AL45*3</f>
        <v>42</v>
      </c>
      <c r="AM47" s="225" t="s">
        <v>187</v>
      </c>
      <c r="AN47" s="223"/>
      <c r="AO47" s="232"/>
      <c r="AP47" s="235"/>
      <c r="AQ47" s="223"/>
      <c r="AR47" s="77"/>
      <c r="AS47" s="26" t="s">
        <v>186</v>
      </c>
      <c r="AU47" s="230">
        <f>AU45*3</f>
        <v>57</v>
      </c>
      <c r="AV47" s="225" t="s">
        <v>187</v>
      </c>
      <c r="AW47" s="225"/>
      <c r="AX47" s="225"/>
      <c r="AY47" s="230">
        <f>AY45*3</f>
        <v>72</v>
      </c>
      <c r="AZ47" s="225" t="s">
        <v>187</v>
      </c>
      <c r="BA47" s="236"/>
      <c r="BB47" s="236"/>
      <c r="BC47" s="236"/>
      <c r="BD47" s="230">
        <f>BD45*3</f>
        <v>69</v>
      </c>
      <c r="BE47" s="225" t="s">
        <v>187</v>
      </c>
      <c r="BF47" s="236"/>
      <c r="BG47" s="223"/>
      <c r="BH47" s="230">
        <f>BH45*3</f>
        <v>30</v>
      </c>
      <c r="BI47" s="225" t="s">
        <v>187</v>
      </c>
      <c r="BJ47" s="231"/>
      <c r="BK47" s="232"/>
      <c r="BL47" s="230">
        <f>BL45*3</f>
        <v>75</v>
      </c>
      <c r="BM47" s="225" t="s">
        <v>187</v>
      </c>
      <c r="BN47" s="231"/>
      <c r="BO47" s="232"/>
      <c r="BP47" s="235"/>
      <c r="BR47" s="26" t="s">
        <v>186</v>
      </c>
      <c r="BT47" s="230">
        <f>BT45*3</f>
        <v>78</v>
      </c>
      <c r="BU47" s="225" t="s">
        <v>187</v>
      </c>
      <c r="BV47" s="225"/>
      <c r="BW47" s="225"/>
      <c r="BX47" s="230">
        <f>BX45*3</f>
        <v>78</v>
      </c>
      <c r="BY47" s="225" t="s">
        <v>187</v>
      </c>
      <c r="BZ47" s="236"/>
      <c r="CA47" s="223"/>
      <c r="CB47" s="237"/>
      <c r="CC47" s="230">
        <f>CC45*3</f>
        <v>66</v>
      </c>
      <c r="CD47" s="225" t="s">
        <v>187</v>
      </c>
      <c r="CE47" s="225"/>
      <c r="CF47" s="223"/>
      <c r="CG47" s="230">
        <f>CG45*3</f>
        <v>0</v>
      </c>
      <c r="CH47" s="225" t="s">
        <v>187</v>
      </c>
      <c r="CI47" s="223"/>
      <c r="CJ47" s="232"/>
      <c r="CK47" s="235"/>
      <c r="CL47" s="10"/>
      <c r="CM47" s="13"/>
      <c r="CN47" s="26" t="s">
        <v>186</v>
      </c>
      <c r="CP47" s="230">
        <f>CP45*3</f>
        <v>69</v>
      </c>
      <c r="CQ47" s="225" t="s">
        <v>187</v>
      </c>
      <c r="CR47" s="225"/>
      <c r="CS47" s="225"/>
      <c r="CT47" s="230">
        <f>CT45*3</f>
        <v>66</v>
      </c>
      <c r="CU47" s="225" t="s">
        <v>187</v>
      </c>
      <c r="CV47" s="225"/>
      <c r="CW47" s="223"/>
      <c r="CY47" s="230">
        <f>CY45*3</f>
        <v>78</v>
      </c>
      <c r="CZ47" s="225" t="s">
        <v>187</v>
      </c>
      <c r="DC47" s="230">
        <f>DC45*3</f>
        <v>0</v>
      </c>
      <c r="DD47" s="225" t="s">
        <v>187</v>
      </c>
      <c r="DE47" s="28"/>
      <c r="DF47" s="232"/>
      <c r="DG47" s="235"/>
      <c r="DH47" s="10"/>
      <c r="DI47" s="124"/>
      <c r="DJ47" s="228"/>
      <c r="DK47" s="206"/>
      <c r="DL47" s="220"/>
      <c r="DM47" s="220"/>
      <c r="DO47" s="26"/>
    </row>
    <row r="48" spans="1:125" x14ac:dyDescent="0.25">
      <c r="A48" s="26" t="s">
        <v>188</v>
      </c>
      <c r="C48" s="230">
        <f>C47/C46</f>
        <v>21</v>
      </c>
      <c r="D48" s="225" t="s">
        <v>189</v>
      </c>
      <c r="E48" s="28"/>
      <c r="F48" s="28"/>
      <c r="G48" s="230">
        <f>G47/G46</f>
        <v>23</v>
      </c>
      <c r="H48" s="225" t="s">
        <v>189</v>
      </c>
      <c r="I48" s="28"/>
      <c r="J48" s="28"/>
      <c r="L48" s="230">
        <f>L47/L46</f>
        <v>27</v>
      </c>
      <c r="M48" s="225" t="s">
        <v>189</v>
      </c>
      <c r="N48" s="28"/>
      <c r="O48" s="223"/>
      <c r="P48" s="230">
        <f>P47/P46</f>
        <v>23</v>
      </c>
      <c r="Q48" s="225" t="s">
        <v>189</v>
      </c>
      <c r="R48" s="231"/>
      <c r="S48" s="232"/>
      <c r="T48" s="230">
        <f>T47/T46</f>
        <v>27</v>
      </c>
      <c r="U48" s="225" t="s">
        <v>189</v>
      </c>
      <c r="V48" s="231"/>
      <c r="W48" s="232"/>
      <c r="X48" s="233"/>
      <c r="Y48" s="10"/>
      <c r="Z48" s="26" t="s">
        <v>188</v>
      </c>
      <c r="AB48" s="230">
        <f>AB47/AB46</f>
        <v>22</v>
      </c>
      <c r="AC48" s="225" t="s">
        <v>189</v>
      </c>
      <c r="AD48" s="225"/>
      <c r="AE48" s="231"/>
      <c r="AF48" s="233"/>
      <c r="AG48" s="234"/>
      <c r="AH48" s="230">
        <f>AH47/AH46</f>
        <v>25.5</v>
      </c>
      <c r="AI48" s="225" t="s">
        <v>189</v>
      </c>
      <c r="AJ48" s="223"/>
      <c r="AK48" s="223"/>
      <c r="AL48" s="230">
        <f>AL47/AL46</f>
        <v>21</v>
      </c>
      <c r="AM48" s="225" t="s">
        <v>189</v>
      </c>
      <c r="AN48" s="223"/>
      <c r="AO48" s="232"/>
      <c r="AP48" s="235"/>
      <c r="AQ48" s="223"/>
      <c r="AR48" s="77"/>
      <c r="AS48" s="26" t="s">
        <v>188</v>
      </c>
      <c r="AU48" s="230">
        <f>AU47/AU46</f>
        <v>28.5</v>
      </c>
      <c r="AV48" s="225" t="s">
        <v>189</v>
      </c>
      <c r="AW48" s="225"/>
      <c r="AX48" s="225"/>
      <c r="AY48" s="230">
        <f>AY47/AY46</f>
        <v>24</v>
      </c>
      <c r="AZ48" s="225" t="s">
        <v>189</v>
      </c>
      <c r="BA48" s="236"/>
      <c r="BB48" s="236"/>
      <c r="BC48" s="236"/>
      <c r="BD48" s="230">
        <f>BD47/BD46</f>
        <v>23</v>
      </c>
      <c r="BE48" s="225" t="s">
        <v>189</v>
      </c>
      <c r="BF48" s="236"/>
      <c r="BG48" s="223"/>
      <c r="BH48" s="230">
        <f>BH47/BH46</f>
        <v>30</v>
      </c>
      <c r="BI48" s="225" t="s">
        <v>189</v>
      </c>
      <c r="BJ48" s="231"/>
      <c r="BK48" s="232"/>
      <c r="BL48" s="230">
        <f>BL47/BL46</f>
        <v>25</v>
      </c>
      <c r="BM48" s="225" t="s">
        <v>189</v>
      </c>
      <c r="BN48" s="231"/>
      <c r="BO48" s="232"/>
      <c r="BP48" s="235"/>
      <c r="BR48" s="26" t="s">
        <v>188</v>
      </c>
      <c r="BT48" s="230">
        <f>BT47/BT46</f>
        <v>26</v>
      </c>
      <c r="BU48" s="225" t="s">
        <v>189</v>
      </c>
      <c r="BV48" s="225"/>
      <c r="BW48" s="225"/>
      <c r="BX48" s="230">
        <f>BX47/BX46</f>
        <v>26</v>
      </c>
      <c r="BY48" s="225" t="s">
        <v>189</v>
      </c>
      <c r="BZ48" s="236"/>
      <c r="CA48" s="223"/>
      <c r="CB48" s="237"/>
      <c r="CC48" s="230">
        <f>CC47/CC46</f>
        <v>22</v>
      </c>
      <c r="CD48" s="225" t="s">
        <v>189</v>
      </c>
      <c r="CE48" s="225"/>
      <c r="CF48" s="223"/>
      <c r="CG48" s="239">
        <v>0</v>
      </c>
      <c r="CH48" s="225" t="s">
        <v>189</v>
      </c>
      <c r="CI48" s="223"/>
      <c r="CJ48" s="232"/>
      <c r="CK48" s="235"/>
      <c r="CL48" s="10"/>
      <c r="CM48" s="13"/>
      <c r="CN48" s="26" t="s">
        <v>188</v>
      </c>
      <c r="CP48" s="230">
        <f>CP47/CP46</f>
        <v>23</v>
      </c>
      <c r="CQ48" s="225" t="s">
        <v>189</v>
      </c>
      <c r="CR48" s="225"/>
      <c r="CS48" s="225"/>
      <c r="CT48" s="230">
        <f>CT47/CT46</f>
        <v>22</v>
      </c>
      <c r="CU48" s="225" t="s">
        <v>189</v>
      </c>
      <c r="CV48" s="225"/>
      <c r="CW48" s="223"/>
      <c r="CY48" s="230">
        <f>CY47/CY46</f>
        <v>26</v>
      </c>
      <c r="CZ48" s="225" t="s">
        <v>189</v>
      </c>
      <c r="DC48" s="230">
        <f>DC47/DC46</f>
        <v>0</v>
      </c>
      <c r="DD48" s="225" t="s">
        <v>190</v>
      </c>
      <c r="DE48" s="28"/>
      <c r="DF48" s="232"/>
      <c r="DG48" s="235"/>
      <c r="DH48" s="10"/>
      <c r="DJ48" s="228"/>
      <c r="DK48" s="206"/>
      <c r="DL48" s="220"/>
      <c r="DM48" s="220"/>
      <c r="DO48" s="26"/>
      <c r="DU48" s="29"/>
    </row>
    <row r="49" spans="1:125" x14ac:dyDescent="0.25">
      <c r="A49" s="26"/>
      <c r="C49" s="28"/>
      <c r="D49" s="28"/>
      <c r="E49" s="28"/>
      <c r="F49" s="28"/>
      <c r="G49" s="28"/>
      <c r="H49" s="28"/>
      <c r="I49" s="28"/>
      <c r="J49" s="28"/>
      <c r="L49" s="107"/>
      <c r="M49" s="107"/>
      <c r="N49" s="28"/>
      <c r="O49" s="223"/>
      <c r="P49" s="183"/>
      <c r="Q49" s="183"/>
      <c r="R49" s="231"/>
      <c r="S49" s="232"/>
      <c r="T49" s="183"/>
      <c r="U49" s="183"/>
      <c r="V49" s="231"/>
      <c r="W49" s="232"/>
      <c r="X49" s="233"/>
      <c r="Y49" s="223"/>
      <c r="Z49" s="29"/>
      <c r="AB49" s="225"/>
      <c r="AC49" s="225"/>
      <c r="AD49" s="225"/>
      <c r="AE49" s="231"/>
      <c r="AF49" s="233"/>
      <c r="AG49" s="234"/>
      <c r="AH49" s="223"/>
      <c r="AI49" s="223"/>
      <c r="AJ49" s="223"/>
      <c r="AK49" s="223"/>
      <c r="AL49" s="223"/>
      <c r="AM49" s="223"/>
      <c r="AN49" s="223"/>
      <c r="AO49" s="232"/>
      <c r="AP49" s="235"/>
      <c r="AQ49" s="223"/>
      <c r="AR49" s="77"/>
      <c r="AS49" s="29"/>
      <c r="AU49" s="225"/>
      <c r="AV49" s="225"/>
      <c r="AW49" s="225"/>
      <c r="AX49" s="225"/>
      <c r="AY49" s="236"/>
      <c r="AZ49" s="236"/>
      <c r="BA49" s="236"/>
      <c r="BB49" s="236"/>
      <c r="BC49" s="236"/>
      <c r="BD49" s="236"/>
      <c r="BE49" s="236"/>
      <c r="BF49" s="236"/>
      <c r="BG49" s="223"/>
      <c r="BH49" s="223"/>
      <c r="BI49" s="223"/>
      <c r="BJ49" s="231"/>
      <c r="BK49" s="232"/>
      <c r="BL49" s="223"/>
      <c r="BM49" s="223"/>
      <c r="BN49" s="231"/>
      <c r="BO49" s="232"/>
      <c r="BP49" s="235"/>
      <c r="BR49" s="29"/>
      <c r="BT49" s="225"/>
      <c r="BU49" s="225"/>
      <c r="BV49" s="225"/>
      <c r="BW49" s="225"/>
      <c r="BX49" s="236"/>
      <c r="BY49" s="236"/>
      <c r="BZ49" s="236"/>
      <c r="CA49" s="223"/>
      <c r="CB49" s="237"/>
      <c r="CC49" s="240"/>
      <c r="CD49" s="240"/>
      <c r="CE49" s="225"/>
      <c r="CF49" s="223"/>
      <c r="CG49" s="223"/>
      <c r="CH49" s="223"/>
      <c r="CI49" s="223"/>
      <c r="CJ49" s="232"/>
      <c r="CK49" s="235"/>
      <c r="CL49" s="10"/>
      <c r="CM49" s="13"/>
      <c r="CN49" s="29"/>
      <c r="CP49" s="225"/>
      <c r="CQ49" s="225"/>
      <c r="CR49" s="225"/>
      <c r="CS49" s="225"/>
      <c r="CT49" s="236"/>
      <c r="CU49" s="236"/>
      <c r="CV49" s="225"/>
      <c r="CW49" s="223"/>
      <c r="DC49" s="223"/>
      <c r="DD49" s="225"/>
      <c r="DE49" s="225"/>
      <c r="DF49" s="232"/>
      <c r="DG49" s="235"/>
      <c r="DH49" s="10"/>
      <c r="DI49" s="238"/>
      <c r="DJ49" s="228"/>
      <c r="DK49" s="206"/>
      <c r="DL49" s="220"/>
      <c r="DM49" s="220"/>
      <c r="DO49" s="26"/>
      <c r="DU49" s="29"/>
    </row>
    <row r="50" spans="1:12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 s="56"/>
      <c r="CG50"/>
      <c r="CH50"/>
      <c r="CI50"/>
      <c r="CJ50"/>
      <c r="CM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I50" s="238"/>
      <c r="DJ50"/>
      <c r="DL50"/>
      <c r="DM50"/>
      <c r="DO50" s="55"/>
      <c r="DP50" s="28"/>
      <c r="DR50" s="26"/>
      <c r="DU50" s="29"/>
    </row>
    <row r="51" spans="1:12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 s="56"/>
      <c r="CG51"/>
      <c r="CH51"/>
      <c r="CI51"/>
      <c r="CJ51"/>
      <c r="CM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I51" s="238"/>
      <c r="DJ51"/>
      <c r="DL51"/>
      <c r="DM51"/>
      <c r="DP51" s="28"/>
      <c r="DR51" s="26"/>
    </row>
    <row r="52" spans="1:12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 s="56"/>
      <c r="CG52"/>
      <c r="CH52"/>
      <c r="CI52"/>
      <c r="CJ52"/>
      <c r="CM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J52"/>
      <c r="DL52"/>
      <c r="DM52"/>
      <c r="DP52" s="28"/>
      <c r="DR52" s="26"/>
    </row>
    <row r="53" spans="1:12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 s="56"/>
      <c r="CG53"/>
      <c r="CH53"/>
      <c r="CI53"/>
      <c r="CJ53"/>
      <c r="CM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J53"/>
      <c r="DL53"/>
      <c r="DM53"/>
      <c r="DP53" s="28"/>
      <c r="DR53" s="26"/>
    </row>
    <row r="54" spans="1:125" x14ac:dyDescent="0.25">
      <c r="CT54" s="141"/>
      <c r="CU54" s="141"/>
      <c r="CV54" s="143"/>
      <c r="CX54" s="143"/>
      <c r="CY54" s="143"/>
    </row>
  </sheetData>
  <pageMargins left="0.4" right="0" top="0.5" bottom="0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cp:lastPrinted>2017-03-25T23:38:49Z</cp:lastPrinted>
  <dcterms:created xsi:type="dcterms:W3CDTF">2017-03-25T23:37:12Z</dcterms:created>
  <dcterms:modified xsi:type="dcterms:W3CDTF">2017-03-25T23:40:46Z</dcterms:modified>
</cp:coreProperties>
</file>